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agcl-my.sharepoint.com/personal/lesly_castro_sag_gob_cl/Documents/Imágenes/SAG/CEREZAS Corea-Japón/Cerezas 2024-2025/"/>
    </mc:Choice>
  </mc:AlternateContent>
  <bookViews>
    <workbookView xWindow="0" yWindow="0" windowWidth="28800" windowHeight="12300"/>
  </bookViews>
  <sheets>
    <sheet name="Orchards CSG" sheetId="6" r:id="rId1"/>
    <sheet name="Facilities CSP" sheetId="4" r:id="rId2"/>
  </sheets>
  <definedNames>
    <definedName name="_xlnm._FilterDatabase" localSheetId="1" hidden="1">'Facilities CSP'!$A$7:$E$368</definedName>
    <definedName name="_xlnm._FilterDatabase" localSheetId="0" hidden="1">'Orchards CSG'!$A$5:$I$2671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52" i="6" l="1"/>
  <c r="D2634" i="6"/>
  <c r="D2629" i="6"/>
  <c r="D2492" i="6"/>
  <c r="D2342" i="6"/>
  <c r="G2035" i="6"/>
  <c r="G2033" i="6"/>
  <c r="G2031" i="6"/>
  <c r="G2029" i="6"/>
  <c r="G2027" i="6"/>
  <c r="G2025" i="6"/>
  <c r="G2022" i="6"/>
  <c r="G2019" i="6"/>
  <c r="G2017" i="6"/>
  <c r="D2005" i="6"/>
  <c r="D1988" i="6"/>
  <c r="D1979" i="6"/>
  <c r="D1860" i="6"/>
  <c r="D1857" i="6"/>
  <c r="D1853" i="6"/>
  <c r="D1849" i="6"/>
  <c r="D1847" i="6"/>
  <c r="D1838" i="6"/>
  <c r="D1834" i="6"/>
  <c r="D1831" i="6"/>
  <c r="D1828" i="6"/>
  <c r="D1825" i="6"/>
  <c r="D1823" i="6"/>
  <c r="D1819" i="6"/>
  <c r="D1813" i="6"/>
  <c r="D1811" i="6"/>
  <c r="D1809" i="6"/>
  <c r="D1806" i="6"/>
  <c r="D1803" i="6"/>
  <c r="D1800" i="6"/>
  <c r="D1797" i="6"/>
  <c r="D1794" i="6"/>
  <c r="D1791" i="6"/>
  <c r="D1785" i="6"/>
  <c r="D1783" i="6"/>
  <c r="D1779" i="6"/>
  <c r="D1777" i="6"/>
  <c r="D1773" i="6"/>
  <c r="D1770" i="6"/>
  <c r="D1767" i="6"/>
  <c r="D1765" i="6"/>
  <c r="D1762" i="6"/>
  <c r="D1759" i="6"/>
  <c r="D1756" i="6"/>
  <c r="D1754" i="6"/>
  <c r="D1752" i="6"/>
  <c r="D1746" i="6"/>
  <c r="D1743" i="6"/>
  <c r="D1741" i="6"/>
  <c r="D1739" i="6"/>
  <c r="D1735" i="6"/>
  <c r="D1731" i="6"/>
  <c r="D1729" i="6"/>
  <c r="D1726" i="6"/>
  <c r="D1724" i="6"/>
  <c r="D1719" i="6"/>
  <c r="D1713" i="6"/>
  <c r="D1706" i="6"/>
  <c r="D1704" i="6"/>
  <c r="D1701" i="6"/>
  <c r="D1698" i="6"/>
  <c r="D1695" i="6"/>
  <c r="D1693" i="6"/>
  <c r="D1690" i="6"/>
  <c r="D1687" i="6"/>
  <c r="D1684" i="6"/>
  <c r="D1682" i="6"/>
  <c r="D1677" i="6"/>
  <c r="D1672" i="6"/>
  <c r="D1669" i="6"/>
  <c r="D1662" i="6"/>
  <c r="D1659" i="6"/>
  <c r="D1656" i="6"/>
  <c r="D1653" i="6"/>
  <c r="D1650" i="6"/>
  <c r="D1647" i="6"/>
  <c r="D1645" i="6"/>
  <c r="D1642" i="6"/>
  <c r="D1640" i="6"/>
  <c r="D1637" i="6"/>
  <c r="D1634" i="6"/>
  <c r="D1630" i="6"/>
  <c r="D1627" i="6"/>
  <c r="D1625" i="6"/>
  <c r="D1622" i="6"/>
  <c r="D1617" i="6"/>
  <c r="D1614" i="6"/>
  <c r="D1609" i="6"/>
  <c r="D1606" i="6"/>
  <c r="D1603" i="6"/>
  <c r="D1600" i="6"/>
  <c r="D1598" i="6"/>
  <c r="D1596" i="6"/>
  <c r="D1594" i="6"/>
  <c r="D1593" i="6"/>
  <c r="D1589" i="6"/>
  <c r="D1585" i="6"/>
  <c r="D1578" i="6"/>
  <c r="D1572" i="6"/>
  <c r="D1568" i="6"/>
  <c r="D1541" i="6"/>
  <c r="F1467" i="6"/>
  <c r="F1466" i="6"/>
  <c r="F1465" i="6"/>
  <c r="F1377" i="6"/>
  <c r="F1376" i="6"/>
  <c r="F1375" i="6"/>
  <c r="F1374" i="6"/>
  <c r="F1373" i="6"/>
  <c r="D1373" i="6"/>
  <c r="F1372" i="6"/>
  <c r="F1371" i="6"/>
  <c r="D1371" i="6"/>
  <c r="D1356" i="6"/>
  <c r="D1353" i="6"/>
  <c r="D1050" i="6"/>
  <c r="D726" i="6"/>
  <c r="D468" i="6"/>
  <c r="D447" i="6"/>
  <c r="D444" i="6"/>
  <c r="D215" i="6"/>
  <c r="D213" i="6"/>
  <c r="D210" i="6"/>
  <c r="D209" i="6"/>
  <c r="D208" i="6"/>
  <c r="D201" i="6"/>
  <c r="D199" i="6"/>
  <c r="D197" i="6"/>
  <c r="D196" i="6"/>
  <c r="D193" i="6"/>
  <c r="F192" i="6"/>
  <c r="F191" i="6"/>
  <c r="F190" i="6"/>
  <c r="D190" i="6" s="1"/>
  <c r="D187" i="6"/>
  <c r="D184" i="6"/>
  <c r="D180" i="6"/>
  <c r="F179" i="6"/>
  <c r="F178" i="6"/>
  <c r="D178" i="6" s="1"/>
  <c r="D175" i="6"/>
  <c r="D172" i="6"/>
  <c r="D171" i="6"/>
  <c r="D168" i="6"/>
  <c r="F165" i="6"/>
  <c r="F161" i="6"/>
  <c r="D161" i="6"/>
  <c r="D159" i="6"/>
  <c r="D157" i="6"/>
  <c r="D152" i="6"/>
  <c r="D150" i="6"/>
  <c r="D148" i="6"/>
  <c r="F147" i="6"/>
  <c r="F146" i="6"/>
  <c r="D146" i="6"/>
  <c r="D143" i="6"/>
  <c r="D141" i="6"/>
  <c r="D138" i="6"/>
  <c r="D135" i="6"/>
  <c r="D130" i="6"/>
  <c r="D125" i="6"/>
  <c r="D118" i="6"/>
  <c r="D115" i="6"/>
  <c r="D112" i="6"/>
  <c r="D107" i="6"/>
  <c r="D104" i="6"/>
  <c r="D102" i="6"/>
  <c r="D98" i="6"/>
  <c r="F95" i="6"/>
  <c r="D93" i="6" s="1"/>
  <c r="F87" i="6"/>
  <c r="D85" i="6"/>
  <c r="D80" i="6"/>
  <c r="D74" i="6"/>
  <c r="D71" i="6"/>
  <c r="D70" i="6"/>
  <c r="D65" i="6"/>
  <c r="D62" i="6"/>
  <c r="G62" i="6" s="1"/>
  <c r="D61" i="6"/>
  <c r="F60" i="6"/>
  <c r="F59" i="6"/>
  <c r="D58" i="6"/>
  <c r="D52" i="6"/>
  <c r="D46" i="6"/>
  <c r="D45" i="6"/>
  <c r="D37" i="6"/>
  <c r="D33" i="6"/>
  <c r="F31" i="6"/>
  <c r="D31" i="6"/>
  <c r="D29" i="6"/>
  <c r="D28" i="6"/>
  <c r="D27" i="6"/>
  <c r="D23" i="6"/>
  <c r="D20" i="6"/>
  <c r="D17" i="6"/>
  <c r="F13" i="6"/>
  <c r="D13" i="6"/>
  <c r="D10" i="6"/>
  <c r="D6" i="6"/>
  <c r="D1376" i="6" l="1"/>
</calcChain>
</file>

<file path=xl/sharedStrings.xml><?xml version="1.0" encoding="utf-8"?>
<sst xmlns="http://schemas.openxmlformats.org/spreadsheetml/2006/main" count="5735" uniqueCount="859">
  <si>
    <r>
      <rPr>
        <b/>
        <i/>
        <sz val="16"/>
        <color rgb="FF0070C0"/>
        <rFont val="Calibri"/>
        <family val="2"/>
        <scheme val="minor"/>
      </rPr>
      <t>Cydia pomonella</t>
    </r>
    <r>
      <rPr>
        <b/>
        <sz val="16"/>
        <color rgb="FF0070C0"/>
        <rFont val="Calibri"/>
        <family val="2"/>
        <scheme val="minor"/>
      </rPr>
      <t xml:space="preserve"> TRAPS IN CHERRY ORCHARDS FOR EXPORT TO KOREA</t>
    </r>
  </si>
  <si>
    <t>CHERRIES ORCHARDS RECORDS</t>
  </si>
  <si>
    <t xml:space="preserve"> Season 2024-2025</t>
  </si>
  <si>
    <t>ORCHARD CODE
Código CSG</t>
  </si>
  <si>
    <t>DISTRICT
Comuna</t>
  </si>
  <si>
    <t>SECTOR NAME
Nombre sector</t>
  </si>
  <si>
    <t>CHERRY SECTOR SURFACE (ha)
Superficie sector cerezas</t>
  </si>
  <si>
    <t>VARIETY
Variedad</t>
  </si>
  <si>
    <t>VARIETY SURFACE (ha)
Superficie variedad</t>
  </si>
  <si>
    <t>N° OF TRAPS
N° de trampas</t>
  </si>
  <si>
    <t>TRAP INSTALL DATE
Fecha instalación trampas</t>
  </si>
  <si>
    <t>OBSERVACIONES</t>
  </si>
  <si>
    <t>RENGO</t>
  </si>
  <si>
    <t>SECTOR 1</t>
  </si>
  <si>
    <t>LAPINS</t>
  </si>
  <si>
    <t>SWEET HEART</t>
  </si>
  <si>
    <t>SANTINA</t>
  </si>
  <si>
    <t>SKEENA</t>
  </si>
  <si>
    <t>SECTOR 2</t>
  </si>
  <si>
    <t>GRANEROS</t>
  </si>
  <si>
    <t>REGINA</t>
  </si>
  <si>
    <t xml:space="preserve">SANTINA </t>
  </si>
  <si>
    <t>BING</t>
  </si>
  <si>
    <t xml:space="preserve">REGINA </t>
  </si>
  <si>
    <t>CODEGUA</t>
  </si>
  <si>
    <t>REQUINOA</t>
  </si>
  <si>
    <t>ROYAL DAWN</t>
  </si>
  <si>
    <t>SAN VICENTE</t>
  </si>
  <si>
    <t xml:space="preserve">LAPINS </t>
  </si>
  <si>
    <t>RAINIER</t>
  </si>
  <si>
    <t>SAN FERNANDO</t>
  </si>
  <si>
    <t>KORDIA</t>
  </si>
  <si>
    <t>NANCAGUA</t>
  </si>
  <si>
    <t>INHABILITADO PARA EXPORTAR CEREZAS A COREA</t>
  </si>
  <si>
    <t>CHIMBARONGO</t>
  </si>
  <si>
    <t>STELLA</t>
  </si>
  <si>
    <t xml:space="preserve">SWEET HEART </t>
  </si>
  <si>
    <t>SECTOR 3</t>
  </si>
  <si>
    <t>SECTOR 4</t>
  </si>
  <si>
    <t>SUMMIT</t>
  </si>
  <si>
    <t>TENO</t>
  </si>
  <si>
    <t>SANTA CRUZ</t>
  </si>
  <si>
    <t>PALMILLA</t>
  </si>
  <si>
    <t>FRISCO</t>
  </si>
  <si>
    <t xml:space="preserve">PERALILLO </t>
  </si>
  <si>
    <t>IVU-104</t>
  </si>
  <si>
    <t>IVU-115</t>
  </si>
  <si>
    <t>K8C117</t>
  </si>
  <si>
    <t>POLKA</t>
  </si>
  <si>
    <t>SWEET ARYANA</t>
  </si>
  <si>
    <t>LONGAVI</t>
  </si>
  <si>
    <t>MOLINA</t>
  </si>
  <si>
    <t>BLACK TACTARIA</t>
  </si>
  <si>
    <t xml:space="preserve">TENO </t>
  </si>
  <si>
    <t>SAGRADA FAMILIA</t>
  </si>
  <si>
    <t>ROYAL BAILEY</t>
  </si>
  <si>
    <t>ROYAL HAZEL</t>
  </si>
  <si>
    <t>ROYAL LYNN</t>
  </si>
  <si>
    <t>TRAIGUEN</t>
  </si>
  <si>
    <t>RENAICO</t>
  </si>
  <si>
    <t>PACIFIC RED</t>
  </si>
  <si>
    <t>PEUMO</t>
  </si>
  <si>
    <t>NIMBA</t>
  </si>
  <si>
    <t>LAS CABRAS</t>
  </si>
  <si>
    <t>CUARTEL 1C</t>
  </si>
  <si>
    <t>SANTINA 2017</t>
  </si>
  <si>
    <t>LAPINS 2017</t>
  </si>
  <si>
    <t>COLTAUCO</t>
  </si>
  <si>
    <t>CUARTEL 141,142,143,144,145,147,148,149</t>
  </si>
  <si>
    <t>11C061</t>
  </si>
  <si>
    <t>34C042</t>
  </si>
  <si>
    <t>CUARTEL 14, 16</t>
  </si>
  <si>
    <t>CUARTEL 26</t>
  </si>
  <si>
    <t>CUARTEL 36</t>
  </si>
  <si>
    <t>CUARTEL 41</t>
  </si>
  <si>
    <t>LAMPA</t>
  </si>
  <si>
    <t>CUARTEL 13</t>
  </si>
  <si>
    <t>CUARTEL 1, 2</t>
  </si>
  <si>
    <t>CUARTEL 2</t>
  </si>
  <si>
    <t>CALERA DE TANGO</t>
  </si>
  <si>
    <t>C 1 C 2 C 3</t>
  </si>
  <si>
    <t>IVU 115</t>
  </si>
  <si>
    <t>C5 C 6 C7</t>
  </si>
  <si>
    <t>IVU 104</t>
  </si>
  <si>
    <t xml:space="preserve">SAN JAVIER </t>
  </si>
  <si>
    <t>CUARTEL 1 CUARTEL 3</t>
  </si>
  <si>
    <t>CUARTEL 5</t>
  </si>
  <si>
    <t>CUARTEL 3</t>
  </si>
  <si>
    <t>CURICO</t>
  </si>
  <si>
    <t>CUARTEL 1 CUARTEL 2</t>
  </si>
  <si>
    <t>CUARTEL 4  CUARTEL 5</t>
  </si>
  <si>
    <t>CHILLAN</t>
  </si>
  <si>
    <t>CUARTEL 3 4 5 7 10</t>
  </si>
  <si>
    <t>ÑIQUEN</t>
  </si>
  <si>
    <t>SECTOR BELEN</t>
  </si>
  <si>
    <t>QUILLOTA</t>
  </si>
  <si>
    <t>G</t>
  </si>
  <si>
    <t>LA CRUZ</t>
  </si>
  <si>
    <t>-</t>
  </si>
  <si>
    <t>RETIRADO</t>
  </si>
  <si>
    <t>BUIN</t>
  </si>
  <si>
    <t>PAINE</t>
  </si>
  <si>
    <t>S1</t>
  </si>
  <si>
    <t>S2</t>
  </si>
  <si>
    <t>HIJUELAS</t>
  </si>
  <si>
    <t>BROOKS</t>
  </si>
  <si>
    <t>COLINA</t>
  </si>
  <si>
    <t xml:space="preserve">EXCLUIDO - SUPERA UMBRAL DE CAPTURAS Cydia pomonella </t>
  </si>
  <si>
    <t>S3</t>
  </si>
  <si>
    <t xml:space="preserve">ROYAL DAWN </t>
  </si>
  <si>
    <t xml:space="preserve"> -</t>
  </si>
  <si>
    <t>PICHIDEGUA</t>
  </si>
  <si>
    <t>SUE</t>
  </si>
  <si>
    <t>COIHUECO</t>
  </si>
  <si>
    <t>QUINTA DE TILCOCO</t>
  </si>
  <si>
    <t>SOMERSET</t>
  </si>
  <si>
    <t>TALAGANTE</t>
  </si>
  <si>
    <t>SE RETIRA</t>
  </si>
  <si>
    <t>OVALLE</t>
  </si>
  <si>
    <t>MELIPILLA</t>
  </si>
  <si>
    <t>ALHUE</t>
  </si>
  <si>
    <t>CHEPICA</t>
  </si>
  <si>
    <r>
      <t xml:space="preserve">EXCLUIDO - SUPERA UMBRAL DE CAPTURAS </t>
    </r>
    <r>
      <rPr>
        <b/>
        <i/>
        <sz val="11"/>
        <color rgb="FFFFFF00"/>
        <rFont val="Calibri"/>
        <family val="2"/>
        <scheme val="minor"/>
      </rPr>
      <t xml:space="preserve">Cydia pomonella </t>
    </r>
  </si>
  <si>
    <t>COLBUN</t>
  </si>
  <si>
    <t>C1-C4</t>
  </si>
  <si>
    <t>GLEN RED</t>
  </si>
  <si>
    <t>MARIA PINTO</t>
  </si>
  <si>
    <t>CUARTEL 17</t>
  </si>
  <si>
    <t>CUARTEL 25-27</t>
  </si>
  <si>
    <t>PARRAL</t>
  </si>
  <si>
    <t>LONGAVÍ</t>
  </si>
  <si>
    <t>SYLVIA</t>
  </si>
  <si>
    <t>AREKO</t>
  </si>
  <si>
    <t>LOS ANGELES</t>
  </si>
  <si>
    <t>BULNES</t>
  </si>
  <si>
    <t>MALLOA</t>
  </si>
  <si>
    <t>PERQUENCO</t>
  </si>
  <si>
    <t>ROMERAL</t>
  </si>
  <si>
    <t>SAN CLEMENTE</t>
  </si>
  <si>
    <t>CEREZAS EL CARMEN</t>
  </si>
  <si>
    <t>CEREZAS EL CARMEN I</t>
  </si>
  <si>
    <t>CEREZOS 2009</t>
  </si>
  <si>
    <t xml:space="preserve">CEREZOS A </t>
  </si>
  <si>
    <t>CEREZOS C</t>
  </si>
  <si>
    <t>CEREZOS 2011</t>
  </si>
  <si>
    <t>PARCELA CATALINA PEREZ</t>
  </si>
  <si>
    <t>CEREZOS 2018</t>
  </si>
  <si>
    <t>CEREZOS 2017- I</t>
  </si>
  <si>
    <t>CEREZOS 2017</t>
  </si>
  <si>
    <t>CEREZOS 2013</t>
  </si>
  <si>
    <t>CEREZOS 2020</t>
  </si>
  <si>
    <t>CEREZOS 930</t>
  </si>
  <si>
    <t>CEREZOS    1-944</t>
  </si>
  <si>
    <t>CEREZOS    5-944</t>
  </si>
  <si>
    <t xml:space="preserve">PAINE </t>
  </si>
  <si>
    <t>CUARTEL 23</t>
  </si>
  <si>
    <t>CUARTEL 24</t>
  </si>
  <si>
    <t>CUARTEL 25</t>
  </si>
  <si>
    <t>CUARTEL 30</t>
  </si>
  <si>
    <t xml:space="preserve">CUARTEL 2 </t>
  </si>
  <si>
    <t>CUARTEL 16</t>
  </si>
  <si>
    <t xml:space="preserve">COLTAUCO </t>
  </si>
  <si>
    <t>30-31-32-34</t>
  </si>
  <si>
    <t>COINCO</t>
  </si>
  <si>
    <t>CANCHA CARRERA- LEON CORREA</t>
  </si>
  <si>
    <t>MERLOT 1</t>
  </si>
  <si>
    <t>ALTO BODEGA</t>
  </si>
  <si>
    <t xml:space="preserve">LINARES </t>
  </si>
  <si>
    <t xml:space="preserve">SECTOR 2 </t>
  </si>
  <si>
    <t>RETIRO</t>
  </si>
  <si>
    <t>SANTA TERESA</t>
  </si>
  <si>
    <t>C1</t>
  </si>
  <si>
    <t>C8</t>
  </si>
  <si>
    <t>10302; C8-C9;C4; C10-11-12; C13-14-15-16</t>
  </si>
  <si>
    <t>SUNBURST</t>
  </si>
  <si>
    <t>VILLA ALEGRE</t>
  </si>
  <si>
    <t>S2-3-4-5-6</t>
  </si>
  <si>
    <t>SCHNEIDER</t>
  </si>
  <si>
    <t>TALCA</t>
  </si>
  <si>
    <t>1 Y 2</t>
  </si>
  <si>
    <t>MAULE</t>
  </si>
  <si>
    <t>16-18</t>
  </si>
  <si>
    <t>2C-2</t>
  </si>
  <si>
    <t>LINARES</t>
  </si>
  <si>
    <t>LINARES 2</t>
  </si>
  <si>
    <t>SHNAIDER</t>
  </si>
  <si>
    <t>HUALANE</t>
  </si>
  <si>
    <t>CAMPO 1 - 2</t>
  </si>
  <si>
    <t>CAMPO 3</t>
  </si>
  <si>
    <t>PERALILLO</t>
  </si>
  <si>
    <t>1B - 3A</t>
  </si>
  <si>
    <t>(1-2) (2-3)</t>
  </si>
  <si>
    <t>SAN FERNADO</t>
  </si>
  <si>
    <t>ENTRE RIOS</t>
  </si>
  <si>
    <t>EQ4 S3 Y S4 EQ8 S2 - S3</t>
  </si>
  <si>
    <t>EQ4 SECTOR 1-2</t>
  </si>
  <si>
    <t>EQ2 S1-S2-S3-S4-S5</t>
  </si>
  <si>
    <t>MOSTAZAL</t>
  </si>
  <si>
    <t>S1 C</t>
  </si>
  <si>
    <t xml:space="preserve"> RAINIER</t>
  </si>
  <si>
    <t>S1 D</t>
  </si>
  <si>
    <t>S1 E</t>
  </si>
  <si>
    <t>RANCAGUA</t>
  </si>
  <si>
    <t>1-2-3-4-5</t>
  </si>
  <si>
    <t xml:space="preserve">SAN BERNADO </t>
  </si>
  <si>
    <t>PAQUERAY</t>
  </si>
  <si>
    <t>TOÑO</t>
  </si>
  <si>
    <t>PELITOS</t>
  </si>
  <si>
    <t>SANTA MARÍA</t>
  </si>
  <si>
    <t>A, B, C, D, E</t>
  </si>
  <si>
    <t>BLACK PEARL</t>
  </si>
  <si>
    <t>CORAL</t>
  </si>
  <si>
    <t>IVU - 524</t>
  </si>
  <si>
    <t>F, G, H, I, J</t>
  </si>
  <si>
    <t>SECTOR A, B, C, D, E, F, G, H</t>
  </si>
  <si>
    <t>ETAPA 1 - 2 - 3</t>
  </si>
  <si>
    <t>TULARE</t>
  </si>
  <si>
    <t>ETAPA 2 C2</t>
  </si>
  <si>
    <t>11326, 11325, 11324</t>
  </si>
  <si>
    <t>YUNGAY</t>
  </si>
  <si>
    <t>C1-C2-C3</t>
  </si>
  <si>
    <t>SAN IGNACIO</t>
  </si>
  <si>
    <t>SAN NICOLAS</t>
  </si>
  <si>
    <t>C1 - C2 - C3</t>
  </si>
  <si>
    <t>RIO CLARO</t>
  </si>
  <si>
    <t>SANTA FILOMENA</t>
  </si>
  <si>
    <t>SAN CARLOS</t>
  </si>
  <si>
    <t>NORTE-CENTRO-SUR</t>
  </si>
  <si>
    <t>98911.</t>
  </si>
  <si>
    <t>COLT-POZO-NUEVO</t>
  </si>
  <si>
    <t>LOLITA</t>
  </si>
  <si>
    <t>SECTOR 1-2-3</t>
  </si>
  <si>
    <t>NEGRETE</t>
  </si>
  <si>
    <t>C1-C2-C3-C4</t>
  </si>
  <si>
    <t>C2</t>
  </si>
  <si>
    <t>EXCLUIDO - SUPERA UMBRAL DE CAPTURAS Cydia pomonella</t>
  </si>
  <si>
    <t>GALVARINO</t>
  </si>
  <si>
    <t>ANGOL</t>
  </si>
  <si>
    <t>C1 - C3</t>
  </si>
  <si>
    <t xml:space="preserve">KORDIA </t>
  </si>
  <si>
    <t>C3-C4-C5</t>
  </si>
  <si>
    <t>SAN JOSE DE LA MARIQUINA</t>
  </si>
  <si>
    <t>C1-C2-C3-C4-C5-C6</t>
  </si>
  <si>
    <t>RIO NEGRO</t>
  </si>
  <si>
    <t>SAN FRANCISCO</t>
  </si>
  <si>
    <t>LOS CUATRO DEL SUR</t>
  </si>
  <si>
    <t>C2-C4-C6</t>
  </si>
  <si>
    <t>C8-C10-C11</t>
  </si>
  <si>
    <t>EL CORTIJO</t>
  </si>
  <si>
    <t>BANDURRIAS</t>
  </si>
  <si>
    <t>6 - 15 - 17</t>
  </si>
  <si>
    <t>19-20-21-22</t>
  </si>
  <si>
    <t>54 - 55 - 56 - 57 - 58 - 59-32-39-35-40-60-61-62</t>
  </si>
  <si>
    <t>San Francisco Mostazal</t>
  </si>
  <si>
    <t>El Guindo</t>
  </si>
  <si>
    <t>OFICINA</t>
  </si>
  <si>
    <t>TRANQUE 54</t>
  </si>
  <si>
    <t>F2 - F3</t>
  </si>
  <si>
    <t>PATRIA VIEJA 51</t>
  </si>
  <si>
    <t>EX POMELO</t>
  </si>
  <si>
    <r>
      <rPr>
        <b/>
        <sz val="11"/>
        <color rgb="FFFFFF00"/>
        <rFont val="Calibri"/>
        <family val="2"/>
      </rPr>
      <t xml:space="preserve">SECTOR EXCLUIDO - SUPERA UMBRAL DE CAPTURAS </t>
    </r>
    <r>
      <rPr>
        <b/>
        <i/>
        <sz val="11"/>
        <color rgb="FFFFFF00"/>
        <rFont val="Calibri"/>
        <family val="2"/>
      </rPr>
      <t xml:space="preserve">Cydia pomonella </t>
    </r>
  </si>
  <si>
    <t>Sagrada Familia</t>
  </si>
  <si>
    <t>La Higuerilla</t>
  </si>
  <si>
    <t>Rauco</t>
  </si>
  <si>
    <t>Viña Santa Maria</t>
  </si>
  <si>
    <t>Curico</t>
  </si>
  <si>
    <t>Tutuquen</t>
  </si>
  <si>
    <t>EARLISE</t>
  </si>
  <si>
    <t>11.9</t>
  </si>
  <si>
    <t>PLACILLA</t>
  </si>
  <si>
    <t>San Vicente</t>
  </si>
  <si>
    <t>Skeena</t>
  </si>
  <si>
    <t>Paine</t>
  </si>
  <si>
    <t>HUERTO SUSPENDIDO</t>
  </si>
  <si>
    <t>OLIVAR</t>
  </si>
  <si>
    <t>YERBAS BUENAS</t>
  </si>
  <si>
    <t>C206</t>
  </si>
  <si>
    <t>C203</t>
  </si>
  <si>
    <t>C205</t>
  </si>
  <si>
    <t>C196 - 197 - 199 - 198 - 201 - 202</t>
  </si>
  <si>
    <t>CUARTEL 1 - 2 - 3 - 4</t>
  </si>
  <si>
    <t>HIJUELA 6</t>
  </si>
  <si>
    <t>CUARTEL 1 - 2</t>
  </si>
  <si>
    <t>SANTA MAGDALENA</t>
  </si>
  <si>
    <t>LA PAZ BAJO</t>
  </si>
  <si>
    <t xml:space="preserve">Sector 1 </t>
  </si>
  <si>
    <t xml:space="preserve">Kordia </t>
  </si>
  <si>
    <t xml:space="preserve">BING </t>
  </si>
  <si>
    <t>CRISTALINA</t>
  </si>
  <si>
    <t>SECTOR 5</t>
  </si>
  <si>
    <t>C 1-2-3-4</t>
  </si>
  <si>
    <t>VAN</t>
  </si>
  <si>
    <t>C  5</t>
  </si>
  <si>
    <t xml:space="preserve">TRAIGUEN </t>
  </si>
  <si>
    <t>CHUFQUEN</t>
  </si>
  <si>
    <t>VENECIA</t>
  </si>
  <si>
    <t>SENTENNIAL</t>
  </si>
  <si>
    <t>STACCATO</t>
  </si>
  <si>
    <t>BUTACO</t>
  </si>
  <si>
    <t>CUTIPAY 1</t>
  </si>
  <si>
    <t>CUTIPAY 2</t>
  </si>
  <si>
    <t>PARCELA 7 CUTIPAY</t>
  </si>
  <si>
    <t>PICHIQUILLOTA</t>
  </si>
  <si>
    <t>HUERTO 1 - 2</t>
  </si>
  <si>
    <t>MULCHEN</t>
  </si>
  <si>
    <t>HUERTO 1</t>
  </si>
  <si>
    <t>TRINI</t>
  </si>
  <si>
    <t>SECTOR 2 - 3 - 4 - 5</t>
  </si>
  <si>
    <t>C1 - 2 - 3</t>
  </si>
  <si>
    <t>FINCA LIBERTAD</t>
  </si>
  <si>
    <t>SAN JAVIER</t>
  </si>
  <si>
    <t>CERRO 1 - 2 - 3</t>
  </si>
  <si>
    <t>C1-2</t>
  </si>
  <si>
    <t>SOMMERSET</t>
  </si>
  <si>
    <t>C11</t>
  </si>
  <si>
    <t>EL FUTURO</t>
  </si>
  <si>
    <t>PUENTE NEGRO</t>
  </si>
  <si>
    <t>PAULA PACHECO</t>
  </si>
  <si>
    <t>C12</t>
  </si>
  <si>
    <t>BAJO MEDIO 2</t>
  </si>
  <si>
    <t>BAJO MEDIO</t>
  </si>
  <si>
    <t>OLIVO ARRIBA</t>
  </si>
  <si>
    <t>BALLICA ROMA</t>
  </si>
  <si>
    <t>SANTA MARTA</t>
  </si>
  <si>
    <t>C1-.2-3-4-5</t>
  </si>
  <si>
    <t>C6-7-8-10-ladera</t>
  </si>
  <si>
    <t>ALTO LOS LINGUES</t>
  </si>
  <si>
    <t>9 PONIENTE</t>
  </si>
  <si>
    <t>LAPINS - SANTINA</t>
  </si>
  <si>
    <t>CUARTEL 7</t>
  </si>
  <si>
    <t>CUARTEL 6</t>
  </si>
  <si>
    <t>TAULEMU</t>
  </si>
  <si>
    <t>CONSUELITO</t>
  </si>
  <si>
    <t>FONDO</t>
  </si>
  <si>
    <t>CUARTEL 1-2-3</t>
  </si>
  <si>
    <t>LAS ARAÑAS</t>
  </si>
  <si>
    <t>CEREZOS 1</t>
  </si>
  <si>
    <t>PEÑAFLOR</t>
  </si>
  <si>
    <t>CEREZAS 2006</t>
  </si>
  <si>
    <t>CEREZAS 2019</t>
  </si>
  <si>
    <t>CEREZAS 2015 - 2017 - 2018</t>
  </si>
  <si>
    <t>CEREZAS 2015</t>
  </si>
  <si>
    <t xml:space="preserve">SANTA SUSANA </t>
  </si>
  <si>
    <t>ALFA EL MOLINO</t>
  </si>
  <si>
    <t>SECTOR ALTO</t>
  </si>
  <si>
    <t>SECTRO BAJO</t>
  </si>
  <si>
    <t>LAPINS - SWEET HEART</t>
  </si>
  <si>
    <t>REGINA 2017</t>
  </si>
  <si>
    <t>LA PURISIMA</t>
  </si>
  <si>
    <t>PARCELA 8</t>
  </si>
  <si>
    <t>PARCELA 16</t>
  </si>
  <si>
    <t>PARCELA 19 - 20</t>
  </si>
  <si>
    <t>SANTA EMILIA</t>
  </si>
  <si>
    <t>ALFALFA</t>
  </si>
  <si>
    <t>CEREZOS 2 SANTA JULIA II</t>
  </si>
  <si>
    <t>SANTA JULIA II</t>
  </si>
  <si>
    <t xml:space="preserve">SAGRADA FAMILIA </t>
  </si>
  <si>
    <t>HUERTO VIEJO</t>
  </si>
  <si>
    <t>C1 - 2</t>
  </si>
  <si>
    <t>SANTA ELVIRA</t>
  </si>
  <si>
    <t>PARCELA 5</t>
  </si>
  <si>
    <t>PARCELA 7</t>
  </si>
  <si>
    <t>CASAS VIEJAS</t>
  </si>
  <si>
    <t>MANANTIALES</t>
  </si>
  <si>
    <t>SWEET LORENZ</t>
  </si>
  <si>
    <t>PC 17</t>
  </si>
  <si>
    <t>PC 54</t>
  </si>
  <si>
    <t>CUARTEL 1</t>
  </si>
  <si>
    <t>E - J - N - P</t>
  </si>
  <si>
    <t>E - J - N - P 2</t>
  </si>
  <si>
    <t>E - J - N - P 3</t>
  </si>
  <si>
    <t>C6</t>
  </si>
  <si>
    <t>C14</t>
  </si>
  <si>
    <t>C26-29</t>
  </si>
  <si>
    <t>C35</t>
  </si>
  <si>
    <t>C28-38-39-40</t>
  </si>
  <si>
    <t>2018-2019</t>
  </si>
  <si>
    <t>CEREZOS VIEJOS</t>
  </si>
  <si>
    <t>SECTOR SUR 1-2</t>
  </si>
  <si>
    <t xml:space="preserve">HUERTO SANTA ELENA </t>
  </si>
  <si>
    <t>C 4</t>
  </si>
  <si>
    <t>SANTA MATILDE</t>
  </si>
  <si>
    <t>SANTA MATILDE 2</t>
  </si>
  <si>
    <t>HUERTO PORVENIR</t>
  </si>
  <si>
    <t>6 - 7</t>
  </si>
  <si>
    <t>TALLER</t>
  </si>
  <si>
    <t>MERCEDES</t>
  </si>
  <si>
    <t>106 - 313 - 314 - 316 - 317</t>
  </si>
  <si>
    <t>YAQUIL</t>
  </si>
  <si>
    <t>LOLOL</t>
  </si>
  <si>
    <t>Sector 2018</t>
  </si>
  <si>
    <t>CERRO B 1</t>
  </si>
  <si>
    <t>CERRO B 2</t>
  </si>
  <si>
    <t>PARCELA 58 SECTOR 13</t>
  </si>
  <si>
    <t>PARCELA 60 SECTOR 35</t>
  </si>
  <si>
    <t>PARCELA 1</t>
  </si>
  <si>
    <t>4.78</t>
  </si>
  <si>
    <t>PARCELA 63</t>
  </si>
  <si>
    <t>PUENTE LOS MAITENES</t>
  </si>
  <si>
    <t>LA CASA</t>
  </si>
  <si>
    <t>SAN VICENTE DE TT</t>
  </si>
  <si>
    <t>CUARTEL N* 24</t>
  </si>
  <si>
    <t>CUARTEL N* 14 - 15 - 17 - 20</t>
  </si>
  <si>
    <t>SYNPHONI</t>
  </si>
  <si>
    <t>CUARTEL N* 21</t>
  </si>
  <si>
    <t>SAN LUIS II</t>
  </si>
  <si>
    <t xml:space="preserve">MONTECARLOS </t>
  </si>
  <si>
    <t>CEREZOS 1-2</t>
  </si>
  <si>
    <t>CATEMU</t>
  </si>
  <si>
    <t>LA GREDA</t>
  </si>
  <si>
    <t>EL NARANJAL</t>
  </si>
  <si>
    <t>LA PALMA A</t>
  </si>
  <si>
    <t>CEREZAS</t>
  </si>
  <si>
    <t>LLALLAUQUEN</t>
  </si>
  <si>
    <t>LAS CATALINAS</t>
  </si>
  <si>
    <t>LA TORINA</t>
  </si>
  <si>
    <t>SANTINA CASA</t>
  </si>
  <si>
    <t>EL SAUCE</t>
  </si>
  <si>
    <t>SECTOR AFUERA</t>
  </si>
  <si>
    <t>CUARTEL 11</t>
  </si>
  <si>
    <t>CUARTEL 5-6-10</t>
  </si>
  <si>
    <r>
      <rPr>
        <b/>
        <sz val="11"/>
        <color rgb="FFFFFF00"/>
        <rFont val="Calibri"/>
        <family val="2"/>
        <scheme val="minor"/>
      </rPr>
      <t xml:space="preserve">EXCLUIDO - SUPERA UMBRAL DE CAPTURAS </t>
    </r>
    <r>
      <rPr>
        <b/>
        <i/>
        <sz val="11"/>
        <color rgb="FFFFFF00"/>
        <rFont val="Calibri"/>
        <family val="2"/>
        <scheme val="minor"/>
      </rPr>
      <t xml:space="preserve">Cydia pomonella </t>
    </r>
  </si>
  <si>
    <t>C1-3</t>
  </si>
  <si>
    <t>C8-9-11</t>
  </si>
  <si>
    <t>C13</t>
  </si>
  <si>
    <t>HIJUELA BELLAVISTA</t>
  </si>
  <si>
    <t>PARCELA 2</t>
  </si>
  <si>
    <t>PARCELA 20</t>
  </si>
  <si>
    <t>PARCELA 20 ARRIBA</t>
  </si>
  <si>
    <t>PARCELA 22</t>
  </si>
  <si>
    <t>CUARTEL 3 Y 4</t>
  </si>
  <si>
    <t>SAN PEDRO B</t>
  </si>
  <si>
    <t>C 1 - 2 - 3 - 4 - 5 - 6</t>
  </si>
  <si>
    <t>R 2 - 3 - 4 - 6 - 7 - 20</t>
  </si>
  <si>
    <t>R 10 - 11 - 12</t>
  </si>
  <si>
    <t>SECTOR A-B-C</t>
  </si>
  <si>
    <t xml:space="preserve">CERRO </t>
  </si>
  <si>
    <t>FRUTICOLA 6B</t>
  </si>
  <si>
    <t>PC-6</t>
  </si>
  <si>
    <t>SANTA MARIA</t>
  </si>
  <si>
    <t>SANTA ISABEL</t>
  </si>
  <si>
    <t>12 A - 13</t>
  </si>
  <si>
    <t>SAN JOSÉ</t>
  </si>
  <si>
    <t>EL TOTORAL</t>
  </si>
  <si>
    <t>Corrales</t>
  </si>
  <si>
    <t>Rosa Chica</t>
  </si>
  <si>
    <t>FUNDO RINCONADA</t>
  </si>
  <si>
    <t>DOLENSEPLER</t>
  </si>
  <si>
    <t>FUNDO LA MARINANA</t>
  </si>
  <si>
    <t xml:space="preserve">VAN </t>
  </si>
  <si>
    <t>FUNDO SAN PEDRO</t>
  </si>
  <si>
    <t>CUARTEL 2-3</t>
  </si>
  <si>
    <t>13R</t>
  </si>
  <si>
    <t>CUARTEL 1 Y CUARTEL 4</t>
  </si>
  <si>
    <t>CUARTEL - A</t>
  </si>
  <si>
    <t xml:space="preserve">CUARTEL -C </t>
  </si>
  <si>
    <t>CUARTEL 35 - 36</t>
  </si>
  <si>
    <t>VIDRERES</t>
  </si>
  <si>
    <t>1M , 2M, 3M, 4M, 5M</t>
  </si>
  <si>
    <t>MIRAFLORES</t>
  </si>
  <si>
    <t>LAS ACACIAS</t>
  </si>
  <si>
    <t>HUERTO SUR</t>
  </si>
  <si>
    <t>HUERTO SUR 1</t>
  </si>
  <si>
    <t>HUERTO SUR 2</t>
  </si>
  <si>
    <t>ONGOLMO</t>
  </si>
  <si>
    <t>ONGOLMO A</t>
  </si>
  <si>
    <t>ONGOLMO B</t>
  </si>
  <si>
    <t>SIEMEL</t>
  </si>
  <si>
    <t>NEWEN</t>
  </si>
  <si>
    <t>CALERA</t>
  </si>
  <si>
    <t>CHELAN</t>
  </si>
  <si>
    <t>MONTEAGRO</t>
  </si>
  <si>
    <t>3103233</t>
  </si>
  <si>
    <t>COLLIPULLI</t>
  </si>
  <si>
    <t>1 al 8</t>
  </si>
  <si>
    <t>LOS SAUCES</t>
  </si>
  <si>
    <t>2-4-5-6-7-8-11-12-13</t>
  </si>
  <si>
    <t>9 y 10</t>
  </si>
  <si>
    <t>OSORNO</t>
  </si>
  <si>
    <t>C1, C2, C3, C4, C5, C6, C7, C8, C9, C10, C11, C12,</t>
  </si>
  <si>
    <t>C13,C14</t>
  </si>
  <si>
    <t>C18,C19</t>
  </si>
  <si>
    <t>1 al 4</t>
  </si>
  <si>
    <t>MARIQUINA</t>
  </si>
  <si>
    <t>1 -2-3-4</t>
  </si>
  <si>
    <t>LOS BROTES</t>
  </si>
  <si>
    <t>EARLY BURLAT</t>
  </si>
  <si>
    <t>BLACK TARTARIAN</t>
  </si>
  <si>
    <t>SALERNO</t>
  </si>
  <si>
    <t>JOB-PEÑON-MV</t>
  </si>
  <si>
    <t>PURRANQUE</t>
  </si>
  <si>
    <t>DOLLINCO</t>
  </si>
  <si>
    <t>FRESIA</t>
  </si>
  <si>
    <t>PAMPINO</t>
  </si>
  <si>
    <t>FRUTILLAR</t>
  </si>
  <si>
    <t>PROSECOR</t>
  </si>
  <si>
    <t>CE1V-CE4V</t>
  </si>
  <si>
    <t>CE6V</t>
  </si>
  <si>
    <t>CE5V</t>
  </si>
  <si>
    <t>LAGO RANCO</t>
  </si>
  <si>
    <t>1 A 10</t>
  </si>
  <si>
    <t>SILVIA</t>
  </si>
  <si>
    <t>1 A 6</t>
  </si>
  <si>
    <t>C1, C2C, C3</t>
  </si>
  <si>
    <t>CE5M</t>
  </si>
  <si>
    <t>CE 82</t>
  </si>
  <si>
    <t>C-15</t>
  </si>
  <si>
    <t>CE4M</t>
  </si>
  <si>
    <t>CE3M</t>
  </si>
  <si>
    <t>CE6M</t>
  </si>
  <si>
    <t>CE2010</t>
  </si>
  <si>
    <t>RIO BUENO</t>
  </si>
  <si>
    <t>1 AL 8</t>
  </si>
  <si>
    <t>1 A 8</t>
  </si>
  <si>
    <t>KATHALY</t>
  </si>
  <si>
    <t>C1,C2,C3,C4,C5,C6</t>
  </si>
  <si>
    <t xml:space="preserve">6, 54  </t>
  </si>
  <si>
    <t>C7</t>
  </si>
  <si>
    <t>C9</t>
  </si>
  <si>
    <t>LOS NOTROS</t>
  </si>
  <si>
    <t>C24 AL C52</t>
  </si>
  <si>
    <t>SAN PABLO</t>
  </si>
  <si>
    <t>1 Y 3</t>
  </si>
  <si>
    <t>LA UNION</t>
  </si>
  <si>
    <t>1-2-4</t>
  </si>
  <si>
    <t>CUARTEL 2019</t>
  </si>
  <si>
    <t>BADEN</t>
  </si>
  <si>
    <t xml:space="preserve">A8, A9, 9B </t>
  </si>
  <si>
    <t>C-4 D</t>
  </si>
  <si>
    <t>SAKURA</t>
  </si>
  <si>
    <t>PUYEHUE</t>
  </si>
  <si>
    <t>ROBLES 1-2-3</t>
  </si>
  <si>
    <t> PURRANQUE</t>
  </si>
  <si>
    <t>2-3-4-6</t>
  </si>
  <si>
    <t>FUTRONO</t>
  </si>
  <si>
    <t>C3, C4, C5, C6, C8,C9, 10, C11</t>
  </si>
  <si>
    <t>LLANQUIHUE</t>
  </si>
  <si>
    <t>C1C2C3C4</t>
  </si>
  <si>
    <t>TORINA 4</t>
  </si>
  <si>
    <t>TORINA 5</t>
  </si>
  <si>
    <t>CHÉPICA</t>
  </si>
  <si>
    <t>C 1-2</t>
  </si>
  <si>
    <t>C 13</t>
  </si>
  <si>
    <t>C 17</t>
  </si>
  <si>
    <t>N°1</t>
  </si>
  <si>
    <t>N°6-N°7-N°9</t>
  </si>
  <si>
    <t>N°2-N°3</t>
  </si>
  <si>
    <t>N°5</t>
  </si>
  <si>
    <t>N°1-N°2-N°3</t>
  </si>
  <si>
    <t>CUARTEL 3-4-5 Y CORTE 2-3</t>
  </si>
  <si>
    <t>ROYAL RAINIER</t>
  </si>
  <si>
    <t>ROYAL TIOGA</t>
  </si>
  <si>
    <t>CUARTEL Nº4-5-6-7</t>
  </si>
  <si>
    <t>CUARTEL LITO-CUARTEL IVE-CUARTEL 1-2-3</t>
  </si>
  <si>
    <t>N°9</t>
  </si>
  <si>
    <t>ROYAL EDIE</t>
  </si>
  <si>
    <t>Nº3-4</t>
  </si>
  <si>
    <t>CUARTEL N° 136</t>
  </si>
  <si>
    <t>CASA-FRENTE</t>
  </si>
  <si>
    <t>CUARTEL 1-2-6</t>
  </si>
  <si>
    <t>CUARTEL 1-2</t>
  </si>
  <si>
    <t>CUARTEL 1-6</t>
  </si>
  <si>
    <t xml:space="preserve">CUARTEL N°1 </t>
  </si>
  <si>
    <t>EL HUERTO</t>
  </si>
  <si>
    <t>PEMUCO</t>
  </si>
  <si>
    <t>AROMOS 1</t>
  </si>
  <si>
    <t>AROMOS 2</t>
  </si>
  <si>
    <t>CUARTEL 1-2-3-4-5</t>
  </si>
  <si>
    <t xml:space="preserve">SAN CARLOS </t>
  </si>
  <si>
    <t>ALFALFA 1-2 -CARDAS-QUESERIA</t>
  </si>
  <si>
    <t>FRENTE</t>
  </si>
  <si>
    <t>6B</t>
  </si>
  <si>
    <t>C1-2-3-4-6-7</t>
  </si>
  <si>
    <t>C1-7-8</t>
  </si>
  <si>
    <t>RAUCO</t>
  </si>
  <si>
    <t>C7-9</t>
  </si>
  <si>
    <t xml:space="preserve">C1-2 </t>
  </si>
  <si>
    <t>TERRAZA 1</t>
  </si>
  <si>
    <t>C5-6-15-16</t>
  </si>
  <si>
    <t>C11- 19</t>
  </si>
  <si>
    <t>C13-20</t>
  </si>
  <si>
    <t>C9-10</t>
  </si>
  <si>
    <t>CASA</t>
  </si>
  <si>
    <t>CASA 1</t>
  </si>
  <si>
    <t>CARRETERA</t>
  </si>
  <si>
    <t>RIO-CENTRO</t>
  </si>
  <si>
    <t>CUARTEL 9-10</t>
  </si>
  <si>
    <t>CUARTEL 18-19</t>
  </si>
  <si>
    <t>C10-11-13</t>
  </si>
  <si>
    <t>C1-2-3-4-5</t>
  </si>
  <si>
    <t>C12-14-15-16</t>
  </si>
  <si>
    <t xml:space="preserve">C7 </t>
  </si>
  <si>
    <t>C8-9</t>
  </si>
  <si>
    <t>CASA-BODEGA</t>
  </si>
  <si>
    <t>ORILLA RIO</t>
  </si>
  <si>
    <t>C2-4-5-6-7-8-9</t>
  </si>
  <si>
    <t>BODEGA</t>
  </si>
  <si>
    <t>C2-4-7-9</t>
  </si>
  <si>
    <t>ENTRADA</t>
  </si>
  <si>
    <t>CANALES</t>
  </si>
  <si>
    <t>CENTRO</t>
  </si>
  <si>
    <t>CERRO</t>
  </si>
  <si>
    <t>RIO</t>
  </si>
  <si>
    <t xml:space="preserve">BORDE  </t>
  </si>
  <si>
    <t>LADO NORTE</t>
  </si>
  <si>
    <t>LADO SUR</t>
  </si>
  <si>
    <t>C 11</t>
  </si>
  <si>
    <t>C 10</t>
  </si>
  <si>
    <t>CUARTEL 14</t>
  </si>
  <si>
    <t>C32</t>
  </si>
  <si>
    <t>C3-5-7-9-11-13-15</t>
  </si>
  <si>
    <t>C2-4-8-10</t>
  </si>
  <si>
    <t xml:space="preserve">C3 </t>
  </si>
  <si>
    <t xml:space="preserve">C2 </t>
  </si>
  <si>
    <t>C3-4-5</t>
  </si>
  <si>
    <t>C5-9-11-13</t>
  </si>
  <si>
    <t>C5-6-7</t>
  </si>
  <si>
    <t>TIP TOP</t>
  </si>
  <si>
    <t>C2-3-4</t>
  </si>
  <si>
    <t>C9-10-11-12</t>
  </si>
  <si>
    <t>C15</t>
  </si>
  <si>
    <t>C17-18-19</t>
  </si>
  <si>
    <t xml:space="preserve">C3-4 </t>
  </si>
  <si>
    <t>C9-3</t>
  </si>
  <si>
    <t xml:space="preserve">CASETA </t>
  </si>
  <si>
    <t>C1-2-3-4</t>
  </si>
  <si>
    <t>C6545</t>
  </si>
  <si>
    <t>CO</t>
  </si>
  <si>
    <t>LITO-VIÑA-OFICINA</t>
  </si>
  <si>
    <t>C6-7</t>
  </si>
  <si>
    <t>LOMA</t>
  </si>
  <si>
    <t>C5</t>
  </si>
  <si>
    <t>Curicó</t>
  </si>
  <si>
    <t>C1,4</t>
  </si>
  <si>
    <t>C2,4</t>
  </si>
  <si>
    <t>C2,9</t>
  </si>
  <si>
    <t>ALTO</t>
  </si>
  <si>
    <t>BAJO</t>
  </si>
  <si>
    <t>Parron 28</t>
  </si>
  <si>
    <t>Parron 3</t>
  </si>
  <si>
    <t>Cancha</t>
  </si>
  <si>
    <t>Sagrada  Familia</t>
  </si>
  <si>
    <t>Parcela  Floro Y Guerrero</t>
  </si>
  <si>
    <t>Ex Pink Lady</t>
  </si>
  <si>
    <t>Santina Vieja</t>
  </si>
  <si>
    <t>SWEET GABRIEL</t>
  </si>
  <si>
    <t>PA4UNIBO</t>
  </si>
  <si>
    <t>C2-3</t>
  </si>
  <si>
    <t>C-1</t>
  </si>
  <si>
    <t>C-2</t>
  </si>
  <si>
    <t>Rio Claro</t>
  </si>
  <si>
    <t xml:space="preserve">C1 </t>
  </si>
  <si>
    <t>C3-7</t>
  </si>
  <si>
    <t>C2-5,3-6-8</t>
  </si>
  <si>
    <t>6C</t>
  </si>
  <si>
    <t>5A</t>
  </si>
  <si>
    <t>1B</t>
  </si>
  <si>
    <t>PENCAHUE</t>
  </si>
  <si>
    <t>KGB</t>
  </si>
  <si>
    <t>7A3- 7A4</t>
  </si>
  <si>
    <t>CAUQUENES</t>
  </si>
  <si>
    <t>CUARTEL 21</t>
  </si>
  <si>
    <t xml:space="preserve">CUARTEL 47 </t>
  </si>
  <si>
    <t>CUARTEL 43</t>
  </si>
  <si>
    <t>CUARTEL 44</t>
  </si>
  <si>
    <t>MERCEDARIO</t>
  </si>
  <si>
    <t>P-2</t>
  </si>
  <si>
    <t>P1</t>
  </si>
  <si>
    <t>C A</t>
  </si>
  <si>
    <t>C25-16</t>
  </si>
  <si>
    <t>C8-J</t>
  </si>
  <si>
    <t>HUALAÑE</t>
  </si>
  <si>
    <t>SAN GERARDO</t>
  </si>
  <si>
    <t>LA BAINA</t>
  </si>
  <si>
    <t>CIPRES C7</t>
  </si>
  <si>
    <t>CIPRES C15</t>
  </si>
  <si>
    <t>Romeral</t>
  </si>
  <si>
    <t>San Manuel</t>
  </si>
  <si>
    <t>C3-4</t>
  </si>
  <si>
    <t>SAN ADOLFO 2</t>
  </si>
  <si>
    <t>SAN ADOLFO 1</t>
  </si>
  <si>
    <t>1.5</t>
  </si>
  <si>
    <t>C 15-20</t>
  </si>
  <si>
    <t>C 6</t>
  </si>
  <si>
    <t>CORDILLERILLA</t>
  </si>
  <si>
    <t>EL ZINC</t>
  </si>
  <si>
    <t>c-2</t>
  </si>
  <si>
    <t>F1.2</t>
  </si>
  <si>
    <t>S1.2</t>
  </si>
  <si>
    <t>L1.1</t>
  </si>
  <si>
    <t>SH1.1</t>
  </si>
  <si>
    <t>C3</t>
  </si>
  <si>
    <t>A-B-C</t>
  </si>
  <si>
    <t>FUNDO EL LLANO</t>
  </si>
  <si>
    <t>C18-C19-C20</t>
  </si>
  <si>
    <t>C1-C2-C3-C48-48-2</t>
  </si>
  <si>
    <t>C15-C16-C17</t>
  </si>
  <si>
    <t>V1-V2-V3-V4-V5</t>
  </si>
  <si>
    <t>S2-S4-S5-S7-S8</t>
  </si>
  <si>
    <t>C24</t>
  </si>
  <si>
    <t>C16-C17-C18-C19</t>
  </si>
  <si>
    <t>4-3</t>
  </si>
  <si>
    <t>4-5A</t>
  </si>
  <si>
    <t>5-4A, 5-4B, 5-5A, 4-6</t>
  </si>
  <si>
    <t>C1-C2-C5</t>
  </si>
  <si>
    <t xml:space="preserve">ARAUCARIA </t>
  </si>
  <si>
    <t>CORAZON PALQUIBUDI</t>
  </si>
  <si>
    <t xml:space="preserve">EL PRADO </t>
  </si>
  <si>
    <t>EL PARRON</t>
  </si>
  <si>
    <t>PUERTALLANO</t>
  </si>
  <si>
    <t>FARIAS</t>
  </si>
  <si>
    <t>C 7-8-9</t>
  </si>
  <si>
    <t>C 10-12</t>
  </si>
  <si>
    <t>SM1</t>
  </si>
  <si>
    <t xml:space="preserve"> REQUINOA </t>
  </si>
  <si>
    <t>SAN FRANCISCO DE MOSTAZAL</t>
  </si>
  <si>
    <t xml:space="preserve">ROYAL RAINIER </t>
  </si>
  <si>
    <t xml:space="preserve">S2 </t>
  </si>
  <si>
    <t>Santina</t>
  </si>
  <si>
    <t>C-14</t>
  </si>
  <si>
    <t>SAN VICENTE TT</t>
  </si>
  <si>
    <t>S4</t>
  </si>
  <si>
    <t>S5</t>
  </si>
  <si>
    <t xml:space="preserve"> MELIPILLA</t>
  </si>
  <si>
    <t>QUINTA TILCOCO</t>
  </si>
  <si>
    <t>Cuartel 5</t>
  </si>
  <si>
    <t>Cuartel 1</t>
  </si>
  <si>
    <t xml:space="preserve">SKEENA </t>
  </si>
  <si>
    <t>Cuartel 1-Cuartel 4</t>
  </si>
  <si>
    <t>Cuartel 3-Cuartel 6</t>
  </si>
  <si>
    <t xml:space="preserve"> Cuartel Parcela</t>
  </si>
  <si>
    <t>Los Guindos 2</t>
  </si>
  <si>
    <t>_</t>
  </si>
  <si>
    <t>C-11</t>
  </si>
  <si>
    <t>PARCELA 9</t>
  </si>
  <si>
    <t>Parcela Oriente</t>
  </si>
  <si>
    <t>Cuartel 1 Cuartel 2</t>
  </si>
  <si>
    <t>C-2  C-1</t>
  </si>
  <si>
    <t>15 16 17 26</t>
  </si>
  <si>
    <t>Cuartel 1 Cuartel 2 Cuartel 3 Cuartel 4</t>
  </si>
  <si>
    <t>CUARTEL M24</t>
  </si>
  <si>
    <t>CUARTEL 8</t>
  </si>
  <si>
    <t>SECTOR B 12 H</t>
  </si>
  <si>
    <t>SECTOR B 06 D</t>
  </si>
  <si>
    <t>CUARTEL 6 CUARTEL 15</t>
  </si>
  <si>
    <t>R7-R8-R9</t>
  </si>
  <si>
    <t>T2-F4-F8</t>
  </si>
  <si>
    <t>ISLA DE MAIPO</t>
  </si>
  <si>
    <t xml:space="preserve">CUARTEL 2,3        </t>
  </si>
  <si>
    <t>EL MONTE</t>
  </si>
  <si>
    <t>S359CESAN12-001 S359CESAN12-002</t>
  </si>
  <si>
    <t xml:space="preserve"> ROYAL RAINIER</t>
  </si>
  <si>
    <t>CUARTEL 13-14</t>
  </si>
  <si>
    <t>MILAGR0</t>
  </si>
  <si>
    <t xml:space="preserve">LAPINS  </t>
  </si>
  <si>
    <t>PANTANO 1</t>
  </si>
  <si>
    <t>PANTANO 2</t>
  </si>
  <si>
    <t>S6</t>
  </si>
  <si>
    <t>S7</t>
  </si>
  <si>
    <t>CUARTEL N1</t>
  </si>
  <si>
    <t>A6</t>
  </si>
  <si>
    <t xml:space="preserve"> SAN VICENTE </t>
  </si>
  <si>
    <t>CUARTEL  67</t>
  </si>
  <si>
    <t>CE 03 CE 04</t>
  </si>
  <si>
    <t xml:space="preserve">CUARTEL 6 CUARTEL 7 </t>
  </si>
  <si>
    <t xml:space="preserve">SAN VICENTE </t>
  </si>
  <si>
    <t>CEREZOS 2</t>
  </si>
  <si>
    <t xml:space="preserve">C13 C14 </t>
  </si>
  <si>
    <t>C-24</t>
  </si>
  <si>
    <t>C-27</t>
  </si>
  <si>
    <t>CUARTEL 2 CUARTEL 3 CUARTEL 4 CUARTEL 5</t>
  </si>
  <si>
    <t>CUARTEL LAPINS</t>
  </si>
  <si>
    <t>CUARTEL 4   CUARTEL 2</t>
  </si>
  <si>
    <t>CUARTEL 1  CUARTEL 4</t>
  </si>
  <si>
    <t xml:space="preserve"> SANTINA</t>
  </si>
  <si>
    <t xml:space="preserve">KORDIA   </t>
  </si>
  <si>
    <t>C1-2-3  M-1 C1  C1  M-2               C-2 M-2  C 1-2 M-3</t>
  </si>
  <si>
    <t>S-1</t>
  </si>
  <si>
    <t>C-1  C-4</t>
  </si>
  <si>
    <t>7B  9</t>
  </si>
  <si>
    <t>CULENAR</t>
  </si>
  <si>
    <t>ESMERALDA</t>
  </si>
  <si>
    <t>C-3 C-5</t>
  </si>
  <si>
    <t>CUARTEL N°1</t>
  </si>
  <si>
    <t>CUARTEL 4</t>
  </si>
  <si>
    <t xml:space="preserve">12 3 4 </t>
  </si>
  <si>
    <t>1 3 4 5</t>
  </si>
  <si>
    <t xml:space="preserve">CUARTEL C-4A </t>
  </si>
  <si>
    <t>S6 S3 S10</t>
  </si>
  <si>
    <t>S11</t>
  </si>
  <si>
    <t>S28 S29 S30 S43</t>
  </si>
  <si>
    <t>S21 S46 S47</t>
  </si>
  <si>
    <t xml:space="preserve"> S0MERSET</t>
  </si>
  <si>
    <t>CUARTEL ARRIBA</t>
  </si>
  <si>
    <t>79 78</t>
  </si>
  <si>
    <t>2  1</t>
  </si>
  <si>
    <t>CUARTEL 14 CUARTEL 15</t>
  </si>
  <si>
    <t>SAN CLEMETE</t>
  </si>
  <si>
    <t>CUARTEL 20</t>
  </si>
  <si>
    <t>BLACKPEARL</t>
  </si>
  <si>
    <t>2N</t>
  </si>
  <si>
    <t>CUARTEL  1 CUARTEL  2</t>
  </si>
  <si>
    <t xml:space="preserve">    S1</t>
  </si>
  <si>
    <t>SCHENEIDER</t>
  </si>
  <si>
    <t>CUARTEL 14A</t>
  </si>
  <si>
    <t>CUARTEL 10</t>
  </si>
  <si>
    <t xml:space="preserve">A B </t>
  </si>
  <si>
    <t>C</t>
  </si>
  <si>
    <t xml:space="preserve">COLBUN </t>
  </si>
  <si>
    <t>K M</t>
  </si>
  <si>
    <t>CUARTEL 9</t>
  </si>
  <si>
    <t>CUARTEL 4 CUARTEL5</t>
  </si>
  <si>
    <t>CUARTEL17</t>
  </si>
  <si>
    <t>CUARTEL 28</t>
  </si>
  <si>
    <t>92-(CUARTEL 1-CUARTEL 2)</t>
  </si>
  <si>
    <t>CHILE CHICO</t>
  </si>
  <si>
    <t>1,2,3,4,5</t>
  </si>
  <si>
    <t>CHACRA 22</t>
  </si>
  <si>
    <t>HIJUELA 2</t>
  </si>
  <si>
    <t>CUARTEL  13 - 52</t>
  </si>
  <si>
    <t>CUARTEL 1-2-3-4</t>
  </si>
  <si>
    <t>CHERRIES EXPORTS TO KOREA</t>
  </si>
  <si>
    <t>CHERRIES FACILITIES RECORDS</t>
  </si>
  <si>
    <t>FACILITY CODE (CSP)
Código CSP</t>
  </si>
  <si>
    <t>REGION
Región</t>
  </si>
  <si>
    <t xml:space="preserve">NOTE </t>
  </si>
  <si>
    <t>COQUIMBO</t>
  </si>
  <si>
    <t>MONTE PATRIA</t>
  </si>
  <si>
    <t>SALAMANCA</t>
  </si>
  <si>
    <t>VICUÑA</t>
  </si>
  <si>
    <t>VALPARAISO</t>
  </si>
  <si>
    <t>CARTAGENA</t>
  </si>
  <si>
    <t>LLAY-LLAY</t>
  </si>
  <si>
    <t>LOS ANDES</t>
  </si>
  <si>
    <t>Located in the regulated area</t>
  </si>
  <si>
    <t>SAN ESTEBAN</t>
  </si>
  <si>
    <t>SAN FELIPE</t>
  </si>
  <si>
    <t>DEL LIBERTADOR GRAL. BERNARDO O HIGGINS</t>
  </si>
  <si>
    <t>MACHALÍ</t>
  </si>
  <si>
    <t>DEL MAULE</t>
  </si>
  <si>
    <t>SAN RAFAEL</t>
  </si>
  <si>
    <t>DEL BÍOBIO</t>
  </si>
  <si>
    <t>DE LA ARAUCANÍA</t>
  </si>
  <si>
    <t>CUNCO</t>
  </si>
  <si>
    <t>ERCILLA</t>
  </si>
  <si>
    <t>FREIRE</t>
  </si>
  <si>
    <t>GORBEA</t>
  </si>
  <si>
    <t>DE LOS LAGOS</t>
  </si>
  <si>
    <t>AISÉN DEL GRAL. CARLOS IBAÑEZ DEL CAMPO</t>
  </si>
  <si>
    <t>METROPOLITANA DE SANTIAGO</t>
  </si>
  <si>
    <t>CERRILLOS</t>
  </si>
  <si>
    <t>CURACAVI</t>
  </si>
  <si>
    <t>MAIPU</t>
  </si>
  <si>
    <t>PUDAHUEL</t>
  </si>
  <si>
    <t>SAN BERNARDO</t>
  </si>
  <si>
    <t>TIL-TIL</t>
  </si>
  <si>
    <t>DE LOS RÍOS</t>
  </si>
  <si>
    <t>ÑUBLE</t>
  </si>
  <si>
    <t>CHILLAN VIEJO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</si>
</sst>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164" formatCode="_-* #,##0_-;\-* #,##0_-;_-* &quot;-&quot;_-;_-@_-"/>
    <numFmt numFmtId="165" formatCode="0.0"/>
    <numFmt numFmtId="166" formatCode="#,##0.0"/>
    <numFmt numFmtId="167" formatCode="d/m/yyyy"/>
    <numFmt numFmtId="168" formatCode="dd\-mm\-yy"/>
    <numFmt numFmtId="169" formatCode="dd/mm/yyyy;@"/>
    <numFmt numFmtId="170" formatCode="d\-m\-yy"/>
    <numFmt numFmtId="171" formatCode="d\-m\-yyyy"/>
    <numFmt numFmtId="172" formatCode="d\.m"/>
    <numFmt numFmtId="173" formatCode="#,##0.00_ ;[Red]\-#,##0.00\ "/>
    <numFmt numFmtId="174" formatCode="0.0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color indexed="8"/>
      <name val="Verdana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70C0"/>
      <name val="Verdana"/>
      <family val="2"/>
    </font>
    <font>
      <b/>
      <sz val="12"/>
      <color indexed="8"/>
      <name val="Verdana"/>
      <family val="2"/>
    </font>
    <font>
      <b/>
      <sz val="11"/>
      <color rgb="FFFFFF00"/>
      <name val="Calibri"/>
      <family val="2"/>
      <scheme val="minor"/>
    </font>
    <font>
      <b/>
      <i/>
      <sz val="11"/>
      <color rgb="FFFFFF00"/>
      <name val="Calibri"/>
      <family val="2"/>
      <scheme val="minor"/>
    </font>
    <font>
      <b/>
      <sz val="11"/>
      <color rgb="FFFFFF00"/>
      <name val="Calibri"/>
      <family val="2"/>
    </font>
    <font>
      <b/>
      <i/>
      <sz val="11"/>
      <color rgb="FFFFFF00"/>
      <name val="Calibri"/>
      <family val="2"/>
    </font>
    <font>
      <sz val="11"/>
      <color rgb="FFFFFF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6"/>
      <color rgb="FF0070C0"/>
      <name val="Calibri"/>
      <family val="2"/>
      <scheme val="minor"/>
    </font>
    <font>
      <b/>
      <sz val="11"/>
      <color rgb="FFFFFF00"/>
      <name val="Aptos Narrow"/>
      <charset val="1"/>
    </font>
    <font>
      <b/>
      <sz val="11"/>
      <color rgb="FFFF0000"/>
      <name val="Aptos Narrow"/>
      <charset val="1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  <xf numFmtId="0" fontId="8" fillId="3" borderId="24" applyNumberFormat="0" applyAlignment="0" applyProtection="0"/>
    <xf numFmtId="0" fontId="4" fillId="0" borderId="0"/>
    <xf numFmtId="0" fontId="4" fillId="0" borderId="0"/>
    <xf numFmtId="0" fontId="1" fillId="0" borderId="0"/>
  </cellStyleXfs>
  <cellXfs count="909">
    <xf numFmtId="0" fontId="0" fillId="0" borderId="0" xfId="0"/>
    <xf numFmtId="0" fontId="5" fillId="0" borderId="0" xfId="0" applyFont="1" applyAlignment="1">
      <alignment horizontal="left" vertical="center"/>
    </xf>
    <xf numFmtId="0" fontId="6" fillId="2" borderId="1" xfId="3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6" fontId="3" fillId="0" borderId="0" xfId="0" applyNumberFormat="1" applyFont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2" fontId="10" fillId="4" borderId="2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2" fontId="10" fillId="4" borderId="9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166" fontId="11" fillId="4" borderId="2" xfId="0" applyNumberFormat="1" applyFont="1" applyFill="1" applyBorder="1" applyAlignment="1">
      <alignment horizontal="center" vertical="center" wrapText="1"/>
    </xf>
    <xf numFmtId="4" fontId="10" fillId="4" borderId="9" xfId="0" applyNumberFormat="1" applyFont="1" applyFill="1" applyBorder="1" applyAlignment="1">
      <alignment horizontal="center" vertical="center"/>
    </xf>
    <xf numFmtId="4" fontId="10" fillId="4" borderId="11" xfId="0" applyNumberFormat="1" applyFont="1" applyFill="1" applyBorder="1" applyAlignment="1">
      <alignment horizontal="center" vertical="center"/>
    </xf>
    <xf numFmtId="166" fontId="10" fillId="4" borderId="11" xfId="0" applyNumberFormat="1" applyFont="1" applyFill="1" applyBorder="1" applyAlignment="1">
      <alignment horizontal="center" vertical="center"/>
    </xf>
    <xf numFmtId="166" fontId="10" fillId="4" borderId="15" xfId="0" applyNumberFormat="1" applyFont="1" applyFill="1" applyBorder="1" applyAlignment="1">
      <alignment horizontal="center" vertical="center"/>
    </xf>
    <xf numFmtId="16" fontId="10" fillId="4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2" fontId="0" fillId="4" borderId="11" xfId="0" applyNumberForma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2" fontId="0" fillId="4" borderId="11" xfId="0" applyNumberFormat="1" applyFill="1" applyBorder="1" applyAlignment="1">
      <alignment horizontal="center" vertical="center" wrapText="1"/>
    </xf>
    <xf numFmtId="165" fontId="0" fillId="0" borderId="11" xfId="0" applyNumberForma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5" xfId="4" applyFont="1" applyFill="1" applyBorder="1" applyAlignment="1">
      <alignment horizontal="center" vertical="center" wrapText="1"/>
    </xf>
    <xf numFmtId="0" fontId="3" fillId="4" borderId="13" xfId="4" applyFont="1" applyFill="1" applyBorder="1" applyAlignment="1">
      <alignment horizontal="center" vertical="center" wrapText="1"/>
    </xf>
    <xf numFmtId="0" fontId="3" fillId="0" borderId="15" xfId="4" applyFont="1" applyFill="1" applyBorder="1" applyAlignment="1">
      <alignment horizontal="center"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1" xfId="4" applyFont="1" applyFill="1" applyBorder="1" applyAlignment="1">
      <alignment horizontal="center" vertical="center" wrapText="1"/>
    </xf>
    <xf numFmtId="0" fontId="3" fillId="0" borderId="13" xfId="4" applyFont="1" applyFill="1" applyBorder="1" applyAlignment="1">
      <alignment horizontal="center" vertical="center" wrapText="1"/>
    </xf>
    <xf numFmtId="167" fontId="3" fillId="0" borderId="15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65" fontId="3" fillId="0" borderId="9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16" fontId="3" fillId="0" borderId="2" xfId="0" quotePrefix="1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0" fontId="3" fillId="0" borderId="11" xfId="3" applyFont="1" applyBorder="1" applyAlignment="1">
      <alignment horizontal="center" vertical="center"/>
    </xf>
    <xf numFmtId="0" fontId="3" fillId="0" borderId="15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2" fontId="3" fillId="0" borderId="9" xfId="1" applyNumberFormat="1" applyFont="1" applyFill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 wrapText="1"/>
    </xf>
    <xf numFmtId="165" fontId="3" fillId="0" borderId="15" xfId="0" applyNumberFormat="1" applyFont="1" applyBorder="1" applyAlignment="1">
      <alignment horizontal="center"/>
    </xf>
    <xf numFmtId="0" fontId="3" fillId="0" borderId="11" xfId="6" applyFont="1" applyBorder="1" applyAlignment="1">
      <alignment horizontal="center" vertical="center"/>
    </xf>
    <xf numFmtId="2" fontId="3" fillId="0" borderId="11" xfId="6" applyNumberFormat="1" applyFont="1" applyBorder="1" applyAlignment="1">
      <alignment horizontal="center" vertical="center"/>
    </xf>
    <xf numFmtId="0" fontId="3" fillId="0" borderId="15" xfId="6" applyFont="1" applyBorder="1" applyAlignment="1">
      <alignment horizontal="center" vertical="center"/>
    </xf>
    <xf numFmtId="2" fontId="3" fillId="0" borderId="15" xfId="6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4" fontId="3" fillId="0" borderId="11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31" xfId="0" applyBorder="1"/>
    <xf numFmtId="0" fontId="1" fillId="0" borderId="5" xfId="0" applyFont="1" applyBorder="1" applyAlignment="1">
      <alignment horizontal="center"/>
    </xf>
    <xf numFmtId="0" fontId="0" fillId="0" borderId="11" xfId="0" applyBorder="1"/>
    <xf numFmtId="0" fontId="1" fillId="0" borderId="5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2" fillId="2" borderId="32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167" fontId="3" fillId="0" borderId="35" xfId="0" applyNumberFormat="1" applyFont="1" applyBorder="1" applyAlignment="1">
      <alignment horizontal="center" vertical="center" wrapText="1"/>
    </xf>
    <xf numFmtId="171" fontId="3" fillId="0" borderId="35" xfId="0" applyNumberFormat="1" applyFont="1" applyBorder="1" applyAlignment="1">
      <alignment horizontal="center" vertical="center" wrapText="1"/>
    </xf>
    <xf numFmtId="170" fontId="3" fillId="0" borderId="35" xfId="0" applyNumberFormat="1" applyFont="1" applyBorder="1" applyAlignment="1">
      <alignment horizontal="center" vertical="center" wrapText="1"/>
    </xf>
    <xf numFmtId="14" fontId="0" fillId="0" borderId="35" xfId="0" applyNumberFormat="1" applyBorder="1" applyAlignment="1">
      <alignment horizontal="center" vertical="center" wrapText="1"/>
    </xf>
    <xf numFmtId="14" fontId="3" fillId="0" borderId="35" xfId="0" applyNumberFormat="1" applyFont="1" applyBorder="1" applyAlignment="1">
      <alignment horizontal="center" vertical="center" wrapText="1"/>
    </xf>
    <xf numFmtId="14" fontId="3" fillId="0" borderId="35" xfId="0" applyNumberFormat="1" applyFont="1" applyBorder="1" applyAlignment="1">
      <alignment horizontal="center" vertical="center"/>
    </xf>
    <xf numFmtId="14" fontId="3" fillId="0" borderId="35" xfId="0" applyNumberFormat="1" applyFont="1" applyBorder="1" applyAlignment="1">
      <alignment vertical="center" wrapText="1"/>
    </xf>
    <xf numFmtId="169" fontId="3" fillId="0" borderId="35" xfId="0" applyNumberFormat="1" applyFont="1" applyBorder="1" applyAlignment="1">
      <alignment horizontal="center" vertical="center" wrapText="1"/>
    </xf>
    <xf numFmtId="14" fontId="3" fillId="0" borderId="35" xfId="0" applyNumberFormat="1" applyFont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14" fontId="0" fillId="5" borderId="35" xfId="0" applyNumberFormat="1" applyFill="1" applyBorder="1" applyAlignment="1">
      <alignment horizontal="center" vertical="center"/>
    </xf>
    <xf numFmtId="0" fontId="3" fillId="5" borderId="52" xfId="0" applyFont="1" applyFill="1" applyBorder="1" applyAlignment="1">
      <alignment horizontal="center" vertical="center" wrapText="1"/>
    </xf>
    <xf numFmtId="0" fontId="3" fillId="5" borderId="57" xfId="0" applyFont="1" applyFill="1" applyBorder="1" applyAlignment="1">
      <alignment horizontal="center" vertical="center" wrapText="1"/>
    </xf>
    <xf numFmtId="0" fontId="3" fillId="5" borderId="58" xfId="0" applyFont="1" applyFill="1" applyBorder="1" applyAlignment="1">
      <alignment horizontal="center" vertical="center" wrapText="1"/>
    </xf>
    <xf numFmtId="170" fontId="3" fillId="5" borderId="59" xfId="0" applyNumberFormat="1" applyFont="1" applyFill="1" applyBorder="1" applyAlignment="1">
      <alignment horizontal="center" vertical="center" wrapText="1"/>
    </xf>
    <xf numFmtId="165" fontId="3" fillId="5" borderId="9" xfId="0" applyNumberFormat="1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166" fontId="19" fillId="6" borderId="2" xfId="0" applyNumberFormat="1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/>
    </xf>
    <xf numFmtId="169" fontId="19" fillId="6" borderId="35" xfId="0" applyNumberFormat="1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 wrapText="1"/>
    </xf>
    <xf numFmtId="4" fontId="7" fillId="5" borderId="15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4" fontId="3" fillId="5" borderId="35" xfId="0" applyNumberFormat="1" applyFont="1" applyFill="1" applyBorder="1" applyAlignment="1">
      <alignment horizontal="center" vertical="center" wrapText="1"/>
    </xf>
    <xf numFmtId="4" fontId="3" fillId="5" borderId="11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2" fontId="10" fillId="4" borderId="11" xfId="0" applyNumberFormat="1" applyFont="1" applyFill="1" applyBorder="1" applyAlignment="1">
      <alignment horizontal="center" vertical="center" wrapText="1"/>
    </xf>
    <xf numFmtId="2" fontId="10" fillId="4" borderId="15" xfId="0" applyNumberFormat="1" applyFont="1" applyFill="1" applyBorder="1" applyAlignment="1">
      <alignment horizontal="center" vertical="center" wrapText="1"/>
    </xf>
    <xf numFmtId="2" fontId="11" fillId="4" borderId="9" xfId="0" applyNumberFormat="1" applyFont="1" applyFill="1" applyBorder="1" applyAlignment="1">
      <alignment horizontal="center" vertical="center" wrapText="1"/>
    </xf>
    <xf numFmtId="2" fontId="11" fillId="4" borderId="11" xfId="0" applyNumberFormat="1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4" fontId="10" fillId="4" borderId="15" xfId="0" applyNumberFormat="1" applyFont="1" applyFill="1" applyBorder="1" applyAlignment="1">
      <alignment horizontal="center" vertical="center" wrapText="1"/>
    </xf>
    <xf numFmtId="2" fontId="10" fillId="4" borderId="11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2" fontId="0" fillId="4" borderId="19" xfId="0" applyNumberFormat="1" applyFill="1" applyBorder="1" applyAlignment="1">
      <alignment horizontal="center" vertical="center" wrapText="1"/>
    </xf>
    <xf numFmtId="2" fontId="0" fillId="4" borderId="17" xfId="0" applyNumberForma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5" borderId="9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5" fontId="0" fillId="0" borderId="15" xfId="0" applyNumberFormat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4" borderId="9" xfId="4" applyFont="1" applyFill="1" applyBorder="1" applyAlignment="1">
      <alignment horizontal="center" vertical="center" wrapText="1"/>
    </xf>
    <xf numFmtId="0" fontId="3" fillId="4" borderId="11" xfId="4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167" fontId="3" fillId="0" borderId="11" xfId="0" applyNumberFormat="1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4" fontId="3" fillId="5" borderId="9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4" fontId="3" fillId="0" borderId="33" xfId="0" applyNumberFormat="1" applyFont="1" applyBorder="1" applyAlignment="1">
      <alignment horizontal="center" vertical="center" wrapText="1"/>
    </xf>
    <xf numFmtId="167" fontId="3" fillId="0" borderId="36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70" fontId="3" fillId="0" borderId="33" xfId="0" applyNumberFormat="1" applyFont="1" applyBorder="1" applyAlignment="1">
      <alignment horizontal="center" vertical="center" wrapText="1"/>
    </xf>
    <xf numFmtId="0" fontId="3" fillId="5" borderId="46" xfId="0" applyFont="1" applyFill="1" applyBorder="1" applyAlignment="1">
      <alignment horizontal="center" vertical="center" wrapText="1"/>
    </xf>
    <xf numFmtId="170" fontId="3" fillId="0" borderId="38" xfId="0" applyNumberFormat="1" applyFont="1" applyBorder="1" applyAlignment="1">
      <alignment horizontal="center" vertical="center" wrapText="1"/>
    </xf>
    <xf numFmtId="172" fontId="3" fillId="0" borderId="9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170" fontId="3" fillId="0" borderId="33" xfId="0" applyNumberFormat="1" applyFont="1" applyBorder="1" applyAlignment="1">
      <alignment horizontal="center" wrapText="1"/>
    </xf>
    <xf numFmtId="14" fontId="0" fillId="0" borderId="29" xfId="0" applyNumberFormat="1" applyBorder="1" applyAlignment="1">
      <alignment horizontal="center" vertical="center" wrapText="1"/>
    </xf>
    <xf numFmtId="14" fontId="0" fillId="0" borderId="34" xfId="0" applyNumberFormat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52" xfId="0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14" fontId="3" fillId="0" borderId="34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14" fontId="3" fillId="0" borderId="33" xfId="0" applyNumberFormat="1" applyFont="1" applyBorder="1" applyAlignment="1">
      <alignment horizontal="center" vertical="center"/>
    </xf>
    <xf numFmtId="14" fontId="3" fillId="0" borderId="29" xfId="0" applyNumberFormat="1" applyFont="1" applyBorder="1" applyAlignment="1">
      <alignment horizontal="center" vertical="center"/>
    </xf>
    <xf numFmtId="14" fontId="3" fillId="0" borderId="34" xfId="0" applyNumberFormat="1" applyFont="1" applyBorder="1" applyAlignment="1">
      <alignment horizontal="center" vertical="center"/>
    </xf>
    <xf numFmtId="14" fontId="3" fillId="0" borderId="38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16" fontId="3" fillId="0" borderId="9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2" fontId="3" fillId="0" borderId="9" xfId="1" applyNumberFormat="1" applyFont="1" applyFill="1" applyBorder="1" applyAlignment="1">
      <alignment horizontal="center" vertical="center" wrapText="1"/>
    </xf>
    <xf numFmtId="2" fontId="3" fillId="0" borderId="11" xfId="1" applyNumberFormat="1" applyFont="1" applyFill="1" applyBorder="1" applyAlignment="1">
      <alignment horizontal="center" vertical="center" wrapText="1"/>
    </xf>
    <xf numFmtId="2" fontId="3" fillId="0" borderId="15" xfId="1" applyNumberFormat="1" applyFont="1" applyFill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14" fontId="3" fillId="4" borderId="29" xfId="0" applyNumberFormat="1" applyFont="1" applyFill="1" applyBorder="1" applyAlignment="1">
      <alignment horizontal="center" vertical="center"/>
    </xf>
    <xf numFmtId="14" fontId="3" fillId="4" borderId="33" xfId="0" applyNumberFormat="1" applyFont="1" applyFill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5" fontId="3" fillId="0" borderId="9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3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20" fillId="6" borderId="46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20" fillId="6" borderId="52" xfId="0" applyFont="1" applyFill="1" applyBorder="1" applyAlignment="1">
      <alignment horizontal="center"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" fillId="2" borderId="36" xfId="0" applyFont="1" applyFill="1" applyBorder="1" applyAlignment="1">
      <alignment horizontal="center" vertical="center" wrapText="1"/>
    </xf>
    <xf numFmtId="14" fontId="10" fillId="4" borderId="34" xfId="0" applyNumberFormat="1" applyFont="1" applyFill="1" applyBorder="1" applyAlignment="1">
      <alignment horizontal="center" vertical="center"/>
    </xf>
    <xf numFmtId="169" fontId="10" fillId="4" borderId="35" xfId="0" applyNumberFormat="1" applyFont="1" applyFill="1" applyBorder="1" applyAlignment="1">
      <alignment horizontal="center" vertical="center" wrapText="1"/>
    </xf>
    <xf numFmtId="169" fontId="10" fillId="0" borderId="34" xfId="0" applyNumberFormat="1" applyFont="1" applyBorder="1" applyAlignment="1">
      <alignment horizontal="center" vertical="center"/>
    </xf>
    <xf numFmtId="169" fontId="10" fillId="4" borderId="35" xfId="0" applyNumberFormat="1" applyFont="1" applyFill="1" applyBorder="1" applyAlignment="1">
      <alignment horizontal="center" vertical="center"/>
    </xf>
    <xf numFmtId="169" fontId="10" fillId="4" borderId="33" xfId="0" applyNumberFormat="1" applyFont="1" applyFill="1" applyBorder="1" applyAlignment="1">
      <alignment horizontal="center" vertical="center"/>
    </xf>
    <xf numFmtId="169" fontId="10" fillId="4" borderId="29" xfId="0" applyNumberFormat="1" applyFont="1" applyFill="1" applyBorder="1" applyAlignment="1">
      <alignment horizontal="center" vertical="center" wrapText="1"/>
    </xf>
    <xf numFmtId="169" fontId="10" fillId="4" borderId="34" xfId="0" applyNumberFormat="1" applyFont="1" applyFill="1" applyBorder="1" applyAlignment="1">
      <alignment horizontal="center" vertical="center"/>
    </xf>
    <xf numFmtId="169" fontId="10" fillId="0" borderId="35" xfId="0" applyNumberFormat="1" applyFont="1" applyBorder="1" applyAlignment="1">
      <alignment horizontal="center" vertical="center"/>
    </xf>
    <xf numFmtId="14" fontId="0" fillId="0" borderId="35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14" fontId="0" fillId="0" borderId="36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14" fontId="0" fillId="0" borderId="38" xfId="0" applyNumberFormat="1" applyBorder="1" applyAlignment="1">
      <alignment horizontal="center" vertical="center"/>
    </xf>
    <xf numFmtId="14" fontId="3" fillId="4" borderId="34" xfId="0" applyNumberFormat="1" applyFont="1" applyFill="1" applyBorder="1" applyAlignment="1">
      <alignment horizontal="center" vertical="center"/>
    </xf>
    <xf numFmtId="14" fontId="3" fillId="4" borderId="29" xfId="0" applyNumberFormat="1" applyFont="1" applyFill="1" applyBorder="1" applyAlignment="1">
      <alignment horizontal="center" vertical="center" wrapText="1"/>
    </xf>
    <xf numFmtId="14" fontId="3" fillId="4" borderId="30" xfId="0" applyNumberFormat="1" applyFont="1" applyFill="1" applyBorder="1" applyAlignment="1">
      <alignment horizontal="center" vertical="center" wrapText="1"/>
    </xf>
    <xf numFmtId="14" fontId="3" fillId="5" borderId="33" xfId="0" applyNumberFormat="1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center" vertical="center" wrapText="1"/>
    </xf>
    <xf numFmtId="0" fontId="20" fillId="6" borderId="11" xfId="7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 wrapText="1"/>
    </xf>
    <xf numFmtId="0" fontId="3" fillId="0" borderId="9" xfId="7" applyFont="1" applyBorder="1" applyAlignment="1">
      <alignment horizontal="center" vertical="center" wrapText="1"/>
    </xf>
    <xf numFmtId="165" fontId="3" fillId="0" borderId="9" xfId="7" applyNumberFormat="1" applyFont="1" applyBorder="1" applyAlignment="1">
      <alignment horizontal="center" vertical="center"/>
    </xf>
    <xf numFmtId="0" fontId="3" fillId="0" borderId="11" xfId="7" applyFont="1" applyBorder="1" applyAlignment="1">
      <alignment horizontal="center" vertical="center" wrapText="1"/>
    </xf>
    <xf numFmtId="165" fontId="3" fillId="0" borderId="11" xfId="7" applyNumberFormat="1" applyFont="1" applyBorder="1" applyAlignment="1">
      <alignment horizontal="center" vertical="center"/>
    </xf>
    <xf numFmtId="0" fontId="3" fillId="0" borderId="15" xfId="7" applyFont="1" applyBorder="1" applyAlignment="1">
      <alignment horizontal="center" vertical="center" wrapText="1"/>
    </xf>
    <xf numFmtId="165" fontId="3" fillId="0" borderId="15" xfId="7" applyNumberFormat="1" applyFont="1" applyBorder="1" applyAlignment="1">
      <alignment horizontal="center" vertical="center"/>
    </xf>
    <xf numFmtId="49" fontId="3" fillId="0" borderId="9" xfId="7" applyNumberFormat="1" applyFont="1" applyBorder="1" applyAlignment="1">
      <alignment horizontal="center" vertical="center"/>
    </xf>
    <xf numFmtId="4" fontId="3" fillId="0" borderId="9" xfId="7" applyNumberFormat="1" applyFont="1" applyBorder="1" applyAlignment="1">
      <alignment horizontal="center" vertical="center"/>
    </xf>
    <xf numFmtId="49" fontId="3" fillId="0" borderId="11" xfId="7" applyNumberFormat="1" applyFont="1" applyBorder="1" applyAlignment="1">
      <alignment horizontal="center" vertical="center"/>
    </xf>
    <xf numFmtId="4" fontId="3" fillId="0" borderId="11" xfId="7" applyNumberFormat="1" applyFont="1" applyBorder="1" applyAlignment="1">
      <alignment horizontal="center" vertical="center"/>
    </xf>
    <xf numFmtId="49" fontId="3" fillId="0" borderId="15" xfId="7" applyNumberFormat="1" applyFont="1" applyBorder="1" applyAlignment="1">
      <alignment horizontal="center" vertical="center"/>
    </xf>
    <xf numFmtId="4" fontId="3" fillId="0" borderId="15" xfId="7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5" borderId="11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4" fillId="5" borderId="60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2" fontId="11" fillId="4" borderId="13" xfId="0" applyNumberFormat="1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/>
    </xf>
    <xf numFmtId="169" fontId="10" fillId="0" borderId="30" xfId="0" applyNumberFormat="1" applyFont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14" fontId="0" fillId="0" borderId="38" xfId="0" applyNumberForma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67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4" fontId="3" fillId="0" borderId="38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3" fillId="0" borderId="13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0" fillId="6" borderId="4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165" fontId="3" fillId="0" borderId="18" xfId="0" applyNumberFormat="1" applyFont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0" fontId="14" fillId="5" borderId="44" xfId="0" applyFont="1" applyFill="1" applyBorder="1" applyAlignment="1">
      <alignment horizontal="center" vertical="center" wrapText="1"/>
    </xf>
    <xf numFmtId="0" fontId="20" fillId="6" borderId="69" xfId="0" applyFont="1" applyFill="1" applyBorder="1" applyAlignment="1">
      <alignment horizontal="center" vertical="center"/>
    </xf>
    <xf numFmtId="0" fontId="20" fillId="6" borderId="70" xfId="0" applyFont="1" applyFill="1" applyBorder="1" applyAlignment="1">
      <alignment horizontal="center" vertical="center"/>
    </xf>
    <xf numFmtId="0" fontId="20" fillId="6" borderId="71" xfId="0" applyFont="1" applyFill="1" applyBorder="1" applyAlignment="1">
      <alignment horizontal="center" vertical="center"/>
    </xf>
    <xf numFmtId="0" fontId="20" fillId="6" borderId="43" xfId="0" applyFont="1" applyFill="1" applyBorder="1" applyAlignment="1">
      <alignment horizontal="center" vertical="center"/>
    </xf>
    <xf numFmtId="0" fontId="20" fillId="6" borderId="61" xfId="0" applyFont="1" applyFill="1" applyBorder="1" applyAlignment="1">
      <alignment horizontal="center" vertical="center"/>
    </xf>
    <xf numFmtId="0" fontId="20" fillId="6" borderId="44" xfId="0" applyFont="1" applyFill="1" applyBorder="1" applyAlignment="1">
      <alignment horizontal="center" vertical="center"/>
    </xf>
    <xf numFmtId="0" fontId="25" fillId="5" borderId="63" xfId="0" applyFont="1" applyFill="1" applyBorder="1" applyAlignment="1">
      <alignment horizontal="center" vertical="center" wrapText="1"/>
    </xf>
    <xf numFmtId="0" fontId="25" fillId="5" borderId="64" xfId="0" applyFont="1" applyFill="1" applyBorder="1" applyAlignment="1">
      <alignment horizontal="center" vertical="center" wrapText="1"/>
    </xf>
    <xf numFmtId="0" fontId="20" fillId="6" borderId="63" xfId="0" applyFont="1" applyFill="1" applyBorder="1" applyAlignment="1">
      <alignment horizontal="center" vertical="center"/>
    </xf>
    <xf numFmtId="0" fontId="26" fillId="6" borderId="65" xfId="0" applyFont="1" applyFill="1" applyBorder="1" applyAlignment="1">
      <alignment horizontal="center" vertical="center"/>
    </xf>
    <xf numFmtId="0" fontId="26" fillId="6" borderId="6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33" xfId="0" applyNumberForma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8" fontId="3" fillId="0" borderId="9" xfId="0" applyNumberFormat="1" applyFont="1" applyBorder="1" applyAlignment="1">
      <alignment horizontal="center" vertical="center" wrapText="1"/>
    </xf>
    <xf numFmtId="18" fontId="3" fillId="0" borderId="15" xfId="0" applyNumberFormat="1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4" fontId="3" fillId="0" borderId="33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165" fontId="3" fillId="5" borderId="9" xfId="0" applyNumberFormat="1" applyFont="1" applyFill="1" applyBorder="1" applyAlignment="1">
      <alignment horizontal="center" vertical="center"/>
    </xf>
    <xf numFmtId="165" fontId="3" fillId="5" borderId="11" xfId="0" applyNumberFormat="1" applyFont="1" applyFill="1" applyBorder="1" applyAlignment="1">
      <alignment horizontal="center" vertical="center"/>
    </xf>
    <xf numFmtId="165" fontId="3" fillId="5" borderId="15" xfId="0" applyNumberFormat="1" applyFont="1" applyFill="1" applyBorder="1" applyAlignment="1">
      <alignment horizontal="center" vertical="center"/>
    </xf>
    <xf numFmtId="14" fontId="3" fillId="5" borderId="33" xfId="0" applyNumberFormat="1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4" fontId="3" fillId="0" borderId="29" xfId="0" applyNumberFormat="1" applyFont="1" applyBorder="1" applyAlignment="1">
      <alignment horizontal="center" vertical="center"/>
    </xf>
    <xf numFmtId="14" fontId="3" fillId="0" borderId="34" xfId="0" applyNumberFormat="1" applyFont="1" applyBorder="1" applyAlignment="1">
      <alignment horizontal="center" vertical="center"/>
    </xf>
    <xf numFmtId="14" fontId="3" fillId="0" borderId="33" xfId="0" applyNumberFormat="1" applyFont="1" applyBorder="1" applyAlignment="1">
      <alignment horizontal="center" vertical="center" wrapText="1"/>
    </xf>
    <xf numFmtId="14" fontId="3" fillId="0" borderId="34" xfId="0" applyNumberFormat="1" applyFont="1" applyBorder="1" applyAlignment="1">
      <alignment horizontal="center" vertical="center" wrapText="1"/>
    </xf>
    <xf numFmtId="14" fontId="3" fillId="0" borderId="29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4" fontId="3" fillId="0" borderId="39" xfId="0" applyNumberFormat="1" applyFont="1" applyBorder="1" applyAlignment="1">
      <alignment horizontal="center" vertical="center"/>
    </xf>
    <xf numFmtId="0" fontId="20" fillId="6" borderId="25" xfId="0" applyFont="1" applyFill="1" applyBorder="1" applyAlignment="1">
      <alignment horizontal="center" vertical="center"/>
    </xf>
    <xf numFmtId="0" fontId="20" fillId="6" borderId="26" xfId="0" applyFont="1" applyFill="1" applyBorder="1" applyAlignment="1">
      <alignment horizontal="center" vertical="center"/>
    </xf>
    <xf numFmtId="0" fontId="20" fillId="6" borderId="27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14" fontId="20" fillId="6" borderId="4" xfId="0" applyNumberFormat="1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42" xfId="0" applyNumberFormat="1" applyFont="1" applyBorder="1" applyAlignment="1">
      <alignment horizontal="center" vertical="center"/>
    </xf>
    <xf numFmtId="14" fontId="3" fillId="0" borderId="31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0" xfId="0" applyNumberFormat="1" applyFont="1" applyBorder="1" applyAlignment="1">
      <alignment horizontal="center" vertical="center"/>
    </xf>
    <xf numFmtId="14" fontId="3" fillId="0" borderId="3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0" fontId="3" fillId="0" borderId="8" xfId="7" applyFont="1" applyBorder="1" applyAlignment="1">
      <alignment horizontal="center" vertical="center" wrapText="1"/>
    </xf>
    <xf numFmtId="0" fontId="3" fillId="0" borderId="10" xfId="7" applyFont="1" applyBorder="1" applyAlignment="1">
      <alignment horizontal="center" vertical="center" wrapText="1"/>
    </xf>
    <xf numFmtId="0" fontId="3" fillId="0" borderId="14" xfId="7" applyFont="1" applyBorder="1" applyAlignment="1">
      <alignment horizontal="center" vertical="center" wrapText="1"/>
    </xf>
    <xf numFmtId="0" fontId="3" fillId="0" borderId="9" xfId="7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165" fontId="3" fillId="0" borderId="9" xfId="7" applyNumberFormat="1" applyFont="1" applyBorder="1" applyAlignment="1">
      <alignment horizontal="center" vertical="center" wrapText="1"/>
    </xf>
    <xf numFmtId="165" fontId="3" fillId="0" borderId="11" xfId="7" applyNumberFormat="1" applyFont="1" applyBorder="1" applyAlignment="1">
      <alignment horizontal="center" vertical="center" wrapText="1"/>
    </xf>
    <xf numFmtId="165" fontId="3" fillId="0" borderId="15" xfId="7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74" fontId="3" fillId="0" borderId="13" xfId="0" applyNumberFormat="1" applyFont="1" applyBorder="1" applyAlignment="1">
      <alignment horizontal="center" vertical="center"/>
    </xf>
    <xf numFmtId="174" fontId="3" fillId="0" borderId="17" xfId="0" applyNumberFormat="1" applyFont="1" applyBorder="1" applyAlignment="1">
      <alignment horizontal="center" vertical="center"/>
    </xf>
    <xf numFmtId="174" fontId="3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174" fontId="3" fillId="0" borderId="19" xfId="0" applyNumberFormat="1" applyFont="1" applyBorder="1" applyAlignment="1">
      <alignment horizontal="center" vertical="center"/>
    </xf>
    <xf numFmtId="174" fontId="3" fillId="0" borderId="16" xfId="0" applyNumberFormat="1" applyFont="1" applyBorder="1" applyAlignment="1">
      <alignment horizontal="center" vertical="center"/>
    </xf>
    <xf numFmtId="20" fontId="3" fillId="0" borderId="29" xfId="0" applyNumberFormat="1" applyFont="1" applyBorder="1" applyAlignment="1">
      <alignment horizontal="center" vertical="center"/>
    </xf>
    <xf numFmtId="20" fontId="3" fillId="0" borderId="34" xfId="0" applyNumberFormat="1" applyFont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20" fillId="6" borderId="14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center" vertical="center" wrapText="1"/>
    </xf>
    <xf numFmtId="14" fontId="20" fillId="6" borderId="33" xfId="0" applyNumberFormat="1" applyFont="1" applyFill="1" applyBorder="1" applyAlignment="1">
      <alignment horizontal="center" vertical="center"/>
    </xf>
    <xf numFmtId="0" fontId="20" fillId="6" borderId="29" xfId="0" applyFont="1" applyFill="1" applyBorder="1" applyAlignment="1">
      <alignment horizontal="center" vertical="center"/>
    </xf>
    <xf numFmtId="0" fontId="20" fillId="6" borderId="3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173" fontId="3" fillId="0" borderId="9" xfId="0" applyNumberFormat="1" applyFont="1" applyBorder="1" applyAlignment="1">
      <alignment horizontal="center" vertical="center"/>
    </xf>
    <xf numFmtId="173" fontId="3" fillId="0" borderId="13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4" fontId="3" fillId="0" borderId="36" xfId="0" applyNumberFormat="1" applyFont="1" applyBorder="1" applyAlignment="1">
      <alignment horizontal="center" vertical="center"/>
    </xf>
    <xf numFmtId="14" fontId="3" fillId="0" borderId="37" xfId="0" applyNumberFormat="1" applyFont="1" applyBorder="1" applyAlignment="1">
      <alignment horizontal="center" vertical="center"/>
    </xf>
    <xf numFmtId="14" fontId="3" fillId="0" borderId="38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1" fontId="3" fillId="0" borderId="11" xfId="0" applyNumberFormat="1" applyFont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69" fontId="3" fillId="0" borderId="33" xfId="0" applyNumberFormat="1" applyFont="1" applyBorder="1" applyAlignment="1">
      <alignment horizontal="center" vertical="center" wrapText="1"/>
    </xf>
    <xf numFmtId="169" fontId="3" fillId="0" borderId="29" xfId="0" applyNumberFormat="1" applyFont="1" applyBorder="1" applyAlignment="1">
      <alignment horizontal="center" vertical="center" wrapText="1"/>
    </xf>
    <xf numFmtId="169" fontId="3" fillId="0" borderId="34" xfId="0" applyNumberFormat="1" applyFont="1" applyBorder="1" applyAlignment="1">
      <alignment horizontal="center" vertical="center" wrapText="1"/>
    </xf>
    <xf numFmtId="169" fontId="3" fillId="0" borderId="36" xfId="0" applyNumberFormat="1" applyFont="1" applyBorder="1" applyAlignment="1">
      <alignment horizontal="center" vertical="center" wrapText="1"/>
    </xf>
    <xf numFmtId="169" fontId="3" fillId="0" borderId="38" xfId="0" applyNumberFormat="1" applyFont="1" applyBorder="1" applyAlignment="1">
      <alignment horizontal="center" vertical="center" wrapText="1"/>
    </xf>
    <xf numFmtId="2" fontId="20" fillId="6" borderId="9" xfId="0" applyNumberFormat="1" applyFont="1" applyFill="1" applyBorder="1" applyAlignment="1">
      <alignment horizontal="center" vertical="center" wrapText="1"/>
    </xf>
    <xf numFmtId="2" fontId="20" fillId="6" borderId="11" xfId="0" applyNumberFormat="1" applyFont="1" applyFill="1" applyBorder="1" applyAlignment="1">
      <alignment horizontal="center" vertical="center" wrapText="1"/>
    </xf>
    <xf numFmtId="2" fontId="20" fillId="6" borderId="15" xfId="0" applyNumberFormat="1" applyFont="1" applyFill="1" applyBorder="1" applyAlignment="1">
      <alignment horizontal="center" vertical="center" wrapText="1"/>
    </xf>
    <xf numFmtId="169" fontId="20" fillId="6" borderId="33" xfId="0" applyNumberFormat="1" applyFont="1" applyFill="1" applyBorder="1" applyAlignment="1">
      <alignment horizontal="center" vertical="center" wrapText="1"/>
    </xf>
    <xf numFmtId="169" fontId="20" fillId="6" borderId="29" xfId="0" applyNumberFormat="1" applyFont="1" applyFill="1" applyBorder="1" applyAlignment="1">
      <alignment horizontal="center" vertical="center" wrapText="1"/>
    </xf>
    <xf numFmtId="169" fontId="20" fillId="6" borderId="34" xfId="0" applyNumberFormat="1" applyFont="1" applyFill="1" applyBorder="1" applyAlignment="1">
      <alignment horizontal="center" vertical="center" wrapText="1"/>
    </xf>
    <xf numFmtId="169" fontId="3" fillId="0" borderId="37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14" fontId="3" fillId="0" borderId="36" xfId="0" applyNumberFormat="1" applyFont="1" applyBorder="1" applyAlignment="1">
      <alignment horizontal="center" vertical="center" wrapText="1"/>
    </xf>
    <xf numFmtId="14" fontId="3" fillId="0" borderId="38" xfId="0" applyNumberFormat="1" applyFont="1" applyBorder="1" applyAlignment="1">
      <alignment horizontal="center" vertical="center" wrapText="1"/>
    </xf>
    <xf numFmtId="14" fontId="3" fillId="0" borderId="39" xfId="0" applyNumberFormat="1" applyFont="1" applyBorder="1" applyAlignment="1">
      <alignment horizontal="center" vertical="center" wrapText="1"/>
    </xf>
    <xf numFmtId="0" fontId="20" fillId="6" borderId="25" xfId="0" applyFont="1" applyFill="1" applyBorder="1" applyAlignment="1">
      <alignment horizontal="center" vertical="center" wrapText="1"/>
    </xf>
    <xf numFmtId="0" fontId="20" fillId="6" borderId="26" xfId="0" applyFont="1" applyFill="1" applyBorder="1" applyAlignment="1">
      <alignment horizontal="center" vertical="center" wrapText="1"/>
    </xf>
    <xf numFmtId="0" fontId="20" fillId="6" borderId="27" xfId="0" applyFont="1" applyFill="1" applyBorder="1" applyAlignment="1">
      <alignment horizontal="center" vertical="center" wrapText="1"/>
    </xf>
    <xf numFmtId="14" fontId="20" fillId="6" borderId="4" xfId="0" applyNumberFormat="1" applyFont="1" applyFill="1" applyBorder="1" applyAlignment="1">
      <alignment horizontal="center" vertical="center" wrapText="1"/>
    </xf>
    <xf numFmtId="14" fontId="20" fillId="6" borderId="5" xfId="0" applyNumberFormat="1" applyFont="1" applyFill="1" applyBorder="1" applyAlignment="1">
      <alignment horizontal="center" vertical="center" wrapText="1"/>
    </xf>
    <xf numFmtId="14" fontId="20" fillId="6" borderId="7" xfId="0" applyNumberFormat="1" applyFont="1" applyFill="1" applyBorder="1" applyAlignment="1">
      <alignment horizontal="center" vertical="center" wrapText="1"/>
    </xf>
    <xf numFmtId="2" fontId="20" fillId="6" borderId="5" xfId="0" applyNumberFormat="1" applyFont="1" applyFill="1" applyBorder="1" applyAlignment="1">
      <alignment horizontal="center" vertical="center" wrapText="1"/>
    </xf>
    <xf numFmtId="2" fontId="20" fillId="6" borderId="7" xfId="0" applyNumberFormat="1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 wrapText="1"/>
    </xf>
    <xf numFmtId="2" fontId="20" fillId="6" borderId="13" xfId="0" applyNumberFormat="1" applyFont="1" applyFill="1" applyBorder="1" applyAlignment="1">
      <alignment horizontal="center" vertical="center" wrapText="1"/>
    </xf>
    <xf numFmtId="14" fontId="20" fillId="6" borderId="33" xfId="0" applyNumberFormat="1" applyFont="1" applyFill="1" applyBorder="1" applyAlignment="1">
      <alignment horizontal="center" vertical="center" wrapText="1"/>
    </xf>
    <xf numFmtId="14" fontId="20" fillId="6" borderId="29" xfId="0" applyNumberFormat="1" applyFont="1" applyFill="1" applyBorder="1" applyAlignment="1">
      <alignment horizontal="center" vertical="center" wrapText="1"/>
    </xf>
    <xf numFmtId="14" fontId="20" fillId="6" borderId="30" xfId="0" applyNumberFormat="1" applyFont="1" applyFill="1" applyBorder="1" applyAlignment="1">
      <alignment horizontal="center" vertical="center" wrapText="1"/>
    </xf>
    <xf numFmtId="14" fontId="3" fillId="0" borderId="30" xfId="0" applyNumberFormat="1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4" fontId="3" fillId="4" borderId="29" xfId="0" applyNumberFormat="1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/>
    </xf>
    <xf numFmtId="14" fontId="3" fillId="4" borderId="33" xfId="0" applyNumberFormat="1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/>
    </xf>
    <xf numFmtId="0" fontId="3" fillId="0" borderId="14" xfId="3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2" fontId="3" fillId="0" borderId="9" xfId="1" applyNumberFormat="1" applyFont="1" applyFill="1" applyBorder="1" applyAlignment="1">
      <alignment horizontal="center" vertical="center" wrapText="1"/>
    </xf>
    <xf numFmtId="2" fontId="3" fillId="0" borderId="11" xfId="1" applyNumberFormat="1" applyFont="1" applyFill="1" applyBorder="1" applyAlignment="1">
      <alignment horizontal="center" vertical="center" wrapText="1"/>
    </xf>
    <xf numFmtId="2" fontId="3" fillId="0" borderId="15" xfId="1" applyNumberFormat="1" applyFont="1" applyFill="1" applyBorder="1" applyAlignment="1">
      <alignment horizontal="center" vertical="center" wrapText="1"/>
    </xf>
    <xf numFmtId="16" fontId="3" fillId="0" borderId="9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33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0" fillId="0" borderId="36" xfId="0" applyNumberFormat="1" applyBorder="1" applyAlignment="1">
      <alignment horizontal="center" vertical="center" wrapText="1"/>
    </xf>
    <xf numFmtId="14" fontId="0" fillId="0" borderId="37" xfId="0" applyNumberForma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4" fontId="3" fillId="0" borderId="37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169" fontId="3" fillId="0" borderId="33" xfId="0" applyNumberFormat="1" applyFont="1" applyBorder="1" applyAlignment="1">
      <alignment horizontal="center" vertical="center"/>
    </xf>
    <xf numFmtId="169" fontId="3" fillId="0" borderId="29" xfId="0" applyNumberFormat="1" applyFont="1" applyBorder="1" applyAlignment="1">
      <alignment horizontal="center" vertical="center"/>
    </xf>
    <xf numFmtId="169" fontId="3" fillId="0" borderId="34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14" fontId="0" fillId="0" borderId="29" xfId="0" applyNumberFormat="1" applyBorder="1" applyAlignment="1">
      <alignment horizontal="center" vertical="center" wrapText="1"/>
    </xf>
    <xf numFmtId="14" fontId="0" fillId="0" borderId="30" xfId="0" applyNumberFormat="1" applyBorder="1" applyAlignment="1">
      <alignment horizontal="center" vertical="center" wrapText="1"/>
    </xf>
    <xf numFmtId="14" fontId="0" fillId="0" borderId="34" xfId="0" applyNumberFormat="1" applyBorder="1" applyAlignment="1">
      <alignment horizontal="center" vertical="center" wrapText="1"/>
    </xf>
    <xf numFmtId="14" fontId="20" fillId="6" borderId="34" xfId="0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69" fontId="0" fillId="0" borderId="33" xfId="0" applyNumberFormat="1" applyBorder="1" applyAlignment="1">
      <alignment horizontal="center" vertical="center" wrapText="1"/>
    </xf>
    <xf numFmtId="169" fontId="0" fillId="0" borderId="34" xfId="0" applyNumberFormat="1" applyBorder="1" applyAlignment="1">
      <alignment horizontal="center" vertical="center" wrapText="1"/>
    </xf>
    <xf numFmtId="169" fontId="0" fillId="0" borderId="29" xfId="0" applyNumberFormat="1" applyBorder="1" applyAlignment="1">
      <alignment horizontal="center" vertical="center" wrapText="1"/>
    </xf>
    <xf numFmtId="16" fontId="0" fillId="0" borderId="11" xfId="0" applyNumberFormat="1" applyBorder="1" applyAlignment="1">
      <alignment horizontal="center" vertical="center" wrapText="1"/>
    </xf>
    <xf numFmtId="16" fontId="0" fillId="0" borderId="15" xfId="0" applyNumberFormat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 wrapText="1"/>
    </xf>
    <xf numFmtId="0" fontId="14" fillId="5" borderId="48" xfId="0" applyFont="1" applyFill="1" applyBorder="1" applyAlignment="1">
      <alignment horizontal="center" vertical="center"/>
    </xf>
    <xf numFmtId="0" fontId="14" fillId="5" borderId="50" xfId="0" applyFont="1" applyFill="1" applyBorder="1" applyAlignment="1">
      <alignment horizontal="center" vertical="center"/>
    </xf>
    <xf numFmtId="0" fontId="14" fillId="5" borderId="54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4" fontId="0" fillId="0" borderId="39" xfId="0" applyNumberFormat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49" xfId="0" applyFill="1" applyBorder="1" applyAlignment="1">
      <alignment horizontal="center" vertical="center" wrapText="1"/>
    </xf>
    <xf numFmtId="0" fontId="0" fillId="5" borderId="51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52" xfId="0" applyFill="1" applyBorder="1" applyAlignment="1">
      <alignment horizontal="center" vertical="center" wrapText="1"/>
    </xf>
    <xf numFmtId="14" fontId="0" fillId="5" borderId="47" xfId="0" applyNumberFormat="1" applyFill="1" applyBorder="1" applyAlignment="1">
      <alignment horizontal="center" vertical="center" wrapText="1"/>
    </xf>
    <xf numFmtId="14" fontId="0" fillId="5" borderId="29" xfId="0" applyNumberFormat="1" applyFill="1" applyBorder="1" applyAlignment="1">
      <alignment horizontal="center" vertical="center" wrapText="1"/>
    </xf>
    <xf numFmtId="14" fontId="0" fillId="5" borderId="53" xfId="0" applyNumberForma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70" fontId="3" fillId="0" borderId="33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8" xfId="0" applyFont="1" applyBorder="1" applyAlignment="1">
      <alignment horizontal="center" wrapText="1"/>
    </xf>
    <xf numFmtId="0" fontId="3" fillId="0" borderId="14" xfId="0" applyFont="1" applyBorder="1" applyAlignment="1"/>
    <xf numFmtId="0" fontId="3" fillId="0" borderId="9" xfId="0" applyFont="1" applyBorder="1" applyAlignment="1">
      <alignment horizontal="center" wrapText="1"/>
    </xf>
    <xf numFmtId="0" fontId="3" fillId="0" borderId="15" xfId="0" applyFont="1" applyBorder="1" applyAlignment="1"/>
    <xf numFmtId="170" fontId="3" fillId="0" borderId="33" xfId="0" applyNumberFormat="1" applyFont="1" applyBorder="1" applyAlignment="1">
      <alignment horizontal="center" wrapText="1"/>
    </xf>
    <xf numFmtId="0" fontId="3" fillId="0" borderId="34" xfId="0" applyFont="1" applyBorder="1" applyAlignment="1"/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170" fontId="3" fillId="0" borderId="33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170" fontId="3" fillId="0" borderId="36" xfId="0" applyNumberFormat="1" applyFont="1" applyBorder="1" applyAlignment="1">
      <alignment horizontal="center" vertical="center" wrapText="1"/>
    </xf>
    <xf numFmtId="170" fontId="3" fillId="0" borderId="37" xfId="0" applyNumberFormat="1" applyFont="1" applyBorder="1" applyAlignment="1">
      <alignment horizontal="center" vertical="center" wrapText="1"/>
    </xf>
    <xf numFmtId="170" fontId="3" fillId="0" borderId="38" xfId="0" applyNumberFormat="1" applyFont="1" applyBorder="1" applyAlignment="1">
      <alignment horizontal="center" vertical="center" wrapText="1"/>
    </xf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29" xfId="0" applyFont="1" applyBorder="1" applyAlignment="1"/>
    <xf numFmtId="168" fontId="3" fillId="0" borderId="33" xfId="0" applyNumberFormat="1" applyFont="1" applyBorder="1" applyAlignment="1">
      <alignment horizontal="center" vertical="center" wrapText="1"/>
    </xf>
    <xf numFmtId="0" fontId="14" fillId="5" borderId="48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54" xfId="0" applyFont="1" applyFill="1" applyBorder="1" applyAlignment="1">
      <alignment horizontal="center" vertical="center" wrapText="1"/>
    </xf>
    <xf numFmtId="168" fontId="3" fillId="0" borderId="39" xfId="0" applyNumberFormat="1" applyFont="1" applyBorder="1" applyAlignment="1">
      <alignment horizontal="center" vertical="center" wrapText="1"/>
    </xf>
    <xf numFmtId="0" fontId="3" fillId="5" borderId="45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/>
    <xf numFmtId="0" fontId="3" fillId="5" borderId="51" xfId="0" applyFont="1" applyFill="1" applyBorder="1" applyAlignment="1"/>
    <xf numFmtId="0" fontId="3" fillId="5" borderId="4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/>
    <xf numFmtId="0" fontId="3" fillId="5" borderId="52" xfId="0" applyFont="1" applyFill="1" applyBorder="1" applyAlignment="1"/>
    <xf numFmtId="168" fontId="3" fillId="5" borderId="47" xfId="0" applyNumberFormat="1" applyFont="1" applyFill="1" applyBorder="1" applyAlignment="1">
      <alignment horizontal="center" vertical="center" wrapText="1"/>
    </xf>
    <xf numFmtId="0" fontId="3" fillId="5" borderId="29" xfId="0" applyFont="1" applyFill="1" applyBorder="1" applyAlignment="1"/>
    <xf numFmtId="0" fontId="3" fillId="5" borderId="53" xfId="0" applyFont="1" applyFill="1" applyBorder="1" applyAlignment="1"/>
    <xf numFmtId="0" fontId="3" fillId="0" borderId="12" xfId="0" applyFont="1" applyBorder="1" applyAlignment="1"/>
    <xf numFmtId="0" fontId="3" fillId="0" borderId="13" xfId="0" applyFont="1" applyBorder="1" applyAlignment="1"/>
    <xf numFmtId="0" fontId="3" fillId="0" borderId="30" xfId="0" applyFont="1" applyBorder="1" applyAlignment="1"/>
    <xf numFmtId="170" fontId="3" fillId="0" borderId="39" xfId="0" applyNumberFormat="1" applyFont="1" applyBorder="1" applyAlignment="1">
      <alignment horizontal="center" vertical="center" wrapText="1"/>
    </xf>
    <xf numFmtId="170" fontId="3" fillId="5" borderId="47" xfId="0" applyNumberFormat="1" applyFont="1" applyFill="1" applyBorder="1" applyAlignment="1">
      <alignment horizontal="center" vertical="center" wrapText="1"/>
    </xf>
    <xf numFmtId="172" fontId="3" fillId="0" borderId="9" xfId="0" applyNumberFormat="1" applyFont="1" applyBorder="1" applyAlignment="1">
      <alignment horizontal="center" vertical="center" wrapText="1"/>
    </xf>
    <xf numFmtId="0" fontId="20" fillId="6" borderId="26" xfId="0" applyFont="1" applyFill="1" applyBorder="1" applyAlignment="1"/>
    <xf numFmtId="0" fontId="20" fillId="6" borderId="27" xfId="0" applyFont="1" applyFill="1" applyBorder="1" applyAlignment="1"/>
    <xf numFmtId="0" fontId="20" fillId="6" borderId="5" xfId="0" applyFont="1" applyFill="1" applyBorder="1" applyAlignment="1"/>
    <xf numFmtId="0" fontId="20" fillId="6" borderId="7" xfId="0" applyFont="1" applyFill="1" applyBorder="1" applyAlignment="1"/>
    <xf numFmtId="170" fontId="20" fillId="6" borderId="4" xfId="0" applyNumberFormat="1" applyFont="1" applyFill="1" applyBorder="1" applyAlignment="1">
      <alignment horizontal="center" vertical="center" wrapText="1"/>
    </xf>
    <xf numFmtId="0" fontId="14" fillId="5" borderId="55" xfId="0" applyFont="1" applyFill="1" applyBorder="1" applyAlignment="1">
      <alignment horizontal="center" vertical="center" wrapText="1"/>
    </xf>
    <xf numFmtId="0" fontId="14" fillId="5" borderId="5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/>
    <xf numFmtId="0" fontId="3" fillId="5" borderId="9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/>
    <xf numFmtId="167" fontId="3" fillId="5" borderId="33" xfId="0" applyNumberFormat="1" applyFont="1" applyFill="1" applyBorder="1" applyAlignment="1">
      <alignment horizontal="center" vertical="center" wrapText="1"/>
    </xf>
    <xf numFmtId="0" fontId="3" fillId="5" borderId="34" xfId="0" applyFont="1" applyFill="1" applyBorder="1" applyAlignment="1"/>
    <xf numFmtId="167" fontId="3" fillId="0" borderId="33" xfId="0" applyNumberFormat="1" applyFont="1" applyBorder="1" applyAlignment="1">
      <alignment horizontal="center" vertical="center" wrapText="1"/>
    </xf>
    <xf numFmtId="0" fontId="20" fillId="6" borderId="50" xfId="0" applyFont="1" applyFill="1" applyBorder="1" applyAlignment="1">
      <alignment horizontal="center" vertical="center"/>
    </xf>
    <xf numFmtId="0" fontId="20" fillId="6" borderId="54" xfId="0" applyFont="1" applyFill="1" applyBorder="1" applyAlignment="1">
      <alignment horizontal="center" vertical="center"/>
    </xf>
    <xf numFmtId="167" fontId="3" fillId="0" borderId="39" xfId="0" applyNumberFormat="1" applyFont="1" applyBorder="1" applyAlignment="1">
      <alignment horizontal="center" vertical="center" wrapText="1"/>
    </xf>
    <xf numFmtId="0" fontId="20" fillId="6" borderId="45" xfId="0" applyFont="1" applyFill="1" applyBorder="1" applyAlignment="1">
      <alignment horizontal="center" vertical="center" wrapText="1"/>
    </xf>
    <xf numFmtId="0" fontId="20" fillId="6" borderId="49" xfId="0" applyFont="1" applyFill="1" applyBorder="1" applyAlignment="1"/>
    <xf numFmtId="0" fontId="20" fillId="6" borderId="51" xfId="0" applyFont="1" applyFill="1" applyBorder="1" applyAlignment="1"/>
    <xf numFmtId="0" fontId="20" fillId="6" borderId="46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/>
    <xf numFmtId="0" fontId="20" fillId="6" borderId="52" xfId="0" applyFont="1" applyFill="1" applyBorder="1" applyAlignment="1"/>
    <xf numFmtId="167" fontId="20" fillId="6" borderId="47" xfId="0" applyNumberFormat="1" applyFont="1" applyFill="1" applyBorder="1" applyAlignment="1">
      <alignment horizontal="center" vertical="center" wrapText="1"/>
    </xf>
    <xf numFmtId="0" fontId="20" fillId="6" borderId="29" xfId="0" applyFont="1" applyFill="1" applyBorder="1" applyAlignment="1"/>
    <xf numFmtId="0" fontId="20" fillId="6" borderId="53" xfId="0" applyFont="1" applyFill="1" applyBorder="1" applyAlignment="1"/>
    <xf numFmtId="0" fontId="20" fillId="6" borderId="48" xfId="0" applyFont="1" applyFill="1" applyBorder="1" applyAlignment="1">
      <alignment horizontal="center" vertical="center"/>
    </xf>
    <xf numFmtId="0" fontId="20" fillId="6" borderId="62" xfId="0" applyFont="1" applyFill="1" applyBorder="1" applyAlignment="1">
      <alignment horizontal="center" vertical="center" wrapText="1"/>
    </xf>
    <xf numFmtId="0" fontId="20" fillId="6" borderId="51" xfId="0" applyFont="1" applyFill="1" applyBorder="1" applyAlignment="1">
      <alignment vertical="center"/>
    </xf>
    <xf numFmtId="0" fontId="20" fillId="6" borderId="16" xfId="0" applyFont="1" applyFill="1" applyBorder="1" applyAlignment="1">
      <alignment horizontal="center" vertical="center" wrapText="1"/>
    </xf>
    <xf numFmtId="0" fontId="20" fillId="6" borderId="52" xfId="0" applyFont="1" applyFill="1" applyBorder="1" applyAlignment="1">
      <alignment vertical="center"/>
    </xf>
    <xf numFmtId="167" fontId="20" fillId="6" borderId="39" xfId="0" applyNumberFormat="1" applyFont="1" applyFill="1" applyBorder="1" applyAlignment="1">
      <alignment horizontal="center" vertical="center" wrapText="1"/>
    </xf>
    <xf numFmtId="0" fontId="20" fillId="6" borderId="53" xfId="0" applyFont="1" applyFill="1" applyBorder="1" applyAlignment="1">
      <alignment vertical="center"/>
    </xf>
    <xf numFmtId="167" fontId="3" fillId="0" borderId="36" xfId="0" applyNumberFormat="1" applyFont="1" applyBorder="1" applyAlignment="1">
      <alignment horizontal="center" vertical="center" wrapText="1"/>
    </xf>
    <xf numFmtId="167" fontId="3" fillId="0" borderId="37" xfId="0" applyNumberFormat="1" applyFont="1" applyBorder="1" applyAlignment="1">
      <alignment horizontal="center" vertical="center" wrapText="1"/>
    </xf>
    <xf numFmtId="167" fontId="3" fillId="0" borderId="38" xfId="0" applyNumberFormat="1" applyFont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14" fillId="5" borderId="65" xfId="0" applyFont="1" applyFill="1" applyBorder="1" applyAlignment="1">
      <alignment horizontal="center" vertical="center" wrapText="1"/>
    </xf>
    <xf numFmtId="0" fontId="14" fillId="5" borderId="68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/>
    <xf numFmtId="0" fontId="3" fillId="5" borderId="27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/>
    <xf numFmtId="0" fontId="3" fillId="5" borderId="7" xfId="0" applyFont="1" applyFill="1" applyBorder="1" applyAlignment="1"/>
    <xf numFmtId="167" fontId="3" fillId="5" borderId="4" xfId="0" applyNumberFormat="1" applyFont="1" applyFill="1" applyBorder="1" applyAlignment="1">
      <alignment horizontal="center" vertical="center" wrapText="1"/>
    </xf>
    <xf numFmtId="0" fontId="3" fillId="5" borderId="66" xfId="0" applyFont="1" applyFill="1" applyBorder="1" applyAlignment="1"/>
    <xf numFmtId="0" fontId="3" fillId="5" borderId="67" xfId="0" applyFont="1" applyFill="1" applyBorder="1" applyAlignment="1"/>
    <xf numFmtId="0" fontId="3" fillId="0" borderId="9" xfId="0" quotePrefix="1" applyFont="1" applyBorder="1" applyAlignment="1">
      <alignment horizontal="center" vertical="center" wrapText="1"/>
    </xf>
    <xf numFmtId="167" fontId="3" fillId="0" borderId="33" xfId="0" applyNumberFormat="1" applyFont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/>
    <xf numFmtId="0" fontId="7" fillId="5" borderId="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/>
    <xf numFmtId="4" fontId="7" fillId="5" borderId="4" xfId="0" applyNumberFormat="1" applyFont="1" applyFill="1" applyBorder="1" applyAlignment="1">
      <alignment horizontal="center" vertical="center" wrapText="1"/>
    </xf>
    <xf numFmtId="167" fontId="7" fillId="5" borderId="4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16" fillId="5" borderId="43" xfId="0" applyFont="1" applyFill="1" applyBorder="1" applyAlignment="1">
      <alignment horizontal="center" vertical="center" wrapText="1"/>
    </xf>
    <xf numFmtId="0" fontId="16" fillId="5" borderId="61" xfId="0" applyFont="1" applyFill="1" applyBorder="1" applyAlignment="1">
      <alignment horizontal="center" vertical="center" wrapText="1"/>
    </xf>
    <xf numFmtId="0" fontId="16" fillId="5" borderId="44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/>
    <xf numFmtId="4" fontId="3" fillId="5" borderId="9" xfId="0" applyNumberFormat="1" applyFont="1" applyFill="1" applyBorder="1" applyAlignment="1">
      <alignment horizontal="center" vertical="center" wrapText="1"/>
    </xf>
    <xf numFmtId="167" fontId="3" fillId="5" borderId="9" xfId="0" applyNumberFormat="1" applyFont="1" applyFill="1" applyBorder="1" applyAlignment="1">
      <alignment horizontal="center" vertical="center" wrapText="1"/>
    </xf>
    <xf numFmtId="16" fontId="3" fillId="0" borderId="9" xfId="0" applyNumberFormat="1" applyFont="1" applyBorder="1" applyAlignment="1">
      <alignment horizontal="center" vertical="center" wrapText="1"/>
    </xf>
    <xf numFmtId="167" fontId="3" fillId="0" borderId="36" xfId="0" applyNumberFormat="1" applyFont="1" applyBorder="1" applyAlignment="1">
      <alignment horizontal="center" vertical="center"/>
    </xf>
    <xf numFmtId="167" fontId="3" fillId="0" borderId="38" xfId="0" applyNumberFormat="1" applyFont="1" applyBorder="1" applyAlignment="1">
      <alignment horizontal="center" vertical="center"/>
    </xf>
    <xf numFmtId="167" fontId="3" fillId="0" borderId="29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0" fontId="3" fillId="4" borderId="9" xfId="4" applyFont="1" applyFill="1" applyBorder="1" applyAlignment="1">
      <alignment horizontal="center" vertical="center" wrapText="1"/>
    </xf>
    <xf numFmtId="0" fontId="3" fillId="4" borderId="11" xfId="4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9" xfId="4" applyFont="1" applyFill="1" applyBorder="1" applyAlignment="1">
      <alignment horizontal="center" vertical="center" wrapText="1"/>
    </xf>
    <xf numFmtId="0" fontId="3" fillId="4" borderId="17" xfId="4" applyFont="1" applyFill="1" applyBorder="1" applyAlignment="1">
      <alignment horizontal="center" vertical="center" wrapText="1"/>
    </xf>
    <xf numFmtId="0" fontId="3" fillId="4" borderId="16" xfId="4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wrapText="1"/>
    </xf>
    <xf numFmtId="0" fontId="3" fillId="4" borderId="16" xfId="0" applyFont="1" applyFill="1" applyBorder="1" applyAlignment="1">
      <alignment horizontal="center" wrapText="1"/>
    </xf>
    <xf numFmtId="0" fontId="3" fillId="4" borderId="13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14" fontId="0" fillId="0" borderId="29" xfId="0" applyNumberFormat="1" applyBorder="1" applyAlignment="1">
      <alignment horizontal="center" vertical="center"/>
    </xf>
    <xf numFmtId="14" fontId="0" fillId="0" borderId="34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 wrapText="1"/>
    </xf>
    <xf numFmtId="165" fontId="0" fillId="0" borderId="15" xfId="0" applyNumberFormat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0" fontId="14" fillId="5" borderId="44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14" fontId="0" fillId="0" borderId="39" xfId="0" applyNumberFormat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14" fontId="0" fillId="5" borderId="33" xfId="0" applyNumberFormat="1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 wrapText="1"/>
    </xf>
    <xf numFmtId="14" fontId="0" fillId="0" borderId="30" xfId="0" applyNumberFormat="1" applyBorder="1" applyAlignment="1">
      <alignment horizontal="center" vertical="center"/>
    </xf>
    <xf numFmtId="0" fontId="0" fillId="4" borderId="17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2" fontId="0" fillId="4" borderId="19" xfId="0" applyNumberFormat="1" applyFill="1" applyBorder="1" applyAlignment="1">
      <alignment horizontal="center" vertical="center" wrapText="1"/>
    </xf>
    <xf numFmtId="2" fontId="0" fillId="4" borderId="17" xfId="0" applyNumberFormat="1" applyFill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 wrapText="1"/>
    </xf>
    <xf numFmtId="2" fontId="0" fillId="0" borderId="18" xfId="0" applyNumberFormat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2" fontId="0" fillId="0" borderId="19" xfId="0" applyNumberFormat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 wrapText="1"/>
    </xf>
    <xf numFmtId="14" fontId="0" fillId="0" borderId="36" xfId="0" applyNumberFormat="1" applyBorder="1" applyAlignment="1">
      <alignment horizontal="center" vertical="center"/>
    </xf>
    <xf numFmtId="14" fontId="0" fillId="0" borderId="37" xfId="0" applyNumberForma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6" fontId="10" fillId="0" borderId="9" xfId="0" applyNumberFormat="1" applyFont="1" applyBorder="1" applyAlignment="1">
      <alignment horizontal="center" vertical="center" wrapText="1"/>
    </xf>
    <xf numFmtId="16" fontId="10" fillId="0" borderId="11" xfId="0" applyNumberFormat="1" applyFont="1" applyBorder="1" applyAlignment="1">
      <alignment horizontal="center" vertical="center" wrapText="1"/>
    </xf>
    <xf numFmtId="16" fontId="10" fillId="0" borderId="15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69" fontId="10" fillId="0" borderId="33" xfId="0" applyNumberFormat="1" applyFont="1" applyBorder="1" applyAlignment="1">
      <alignment horizontal="center" vertical="center"/>
    </xf>
    <xf numFmtId="169" fontId="10" fillId="0" borderId="29" xfId="0" applyNumberFormat="1" applyFont="1" applyBorder="1" applyAlignment="1">
      <alignment horizontal="center" vertical="center"/>
    </xf>
    <xf numFmtId="169" fontId="10" fillId="0" borderId="34" xfId="0" applyNumberFormat="1" applyFont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169" fontId="10" fillId="4" borderId="33" xfId="0" applyNumberFormat="1" applyFont="1" applyFill="1" applyBorder="1" applyAlignment="1">
      <alignment horizontal="center" vertical="center"/>
    </xf>
    <xf numFmtId="169" fontId="10" fillId="4" borderId="29" xfId="0" applyNumberFormat="1" applyFont="1" applyFill="1" applyBorder="1" applyAlignment="1">
      <alignment horizontal="center" vertical="center"/>
    </xf>
    <xf numFmtId="169" fontId="10" fillId="4" borderId="34" xfId="0" applyNumberFormat="1" applyFont="1" applyFill="1" applyBorder="1" applyAlignment="1">
      <alignment horizontal="center" vertical="center"/>
    </xf>
    <xf numFmtId="16" fontId="10" fillId="4" borderId="9" xfId="0" applyNumberFormat="1" applyFont="1" applyFill="1" applyBorder="1" applyAlignment="1">
      <alignment horizontal="center" vertical="center" wrapText="1"/>
    </xf>
    <xf numFmtId="16" fontId="10" fillId="4" borderId="11" xfId="0" applyNumberFormat="1" applyFont="1" applyFill="1" applyBorder="1" applyAlignment="1">
      <alignment horizontal="center" vertical="center" wrapText="1"/>
    </xf>
    <xf numFmtId="16" fontId="10" fillId="4" borderId="15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1" fontId="10" fillId="4" borderId="9" xfId="0" applyNumberFormat="1" applyFont="1" applyFill="1" applyBorder="1" applyAlignment="1">
      <alignment horizontal="center" vertical="center"/>
    </xf>
    <xf numFmtId="1" fontId="10" fillId="4" borderId="11" xfId="0" applyNumberFormat="1" applyFont="1" applyFill="1" applyBorder="1" applyAlignment="1">
      <alignment horizontal="center" vertical="center"/>
    </xf>
    <xf numFmtId="1" fontId="10" fillId="4" borderId="15" xfId="0" applyNumberFormat="1" applyFont="1" applyFill="1" applyBorder="1" applyAlignment="1">
      <alignment horizontal="center" vertical="center"/>
    </xf>
    <xf numFmtId="4" fontId="10" fillId="4" borderId="9" xfId="0" applyNumberFormat="1" applyFont="1" applyFill="1" applyBorder="1" applyAlignment="1">
      <alignment horizontal="center" vertical="center" wrapText="1"/>
    </xf>
    <xf numFmtId="4" fontId="10" fillId="4" borderId="11" xfId="0" applyNumberFormat="1" applyFont="1" applyFill="1" applyBorder="1" applyAlignment="1">
      <alignment horizontal="center" vertical="center" wrapText="1"/>
    </xf>
    <xf numFmtId="3" fontId="10" fillId="4" borderId="9" xfId="0" applyNumberFormat="1" applyFont="1" applyFill="1" applyBorder="1" applyAlignment="1">
      <alignment horizontal="center" vertical="center"/>
    </xf>
    <xf numFmtId="3" fontId="10" fillId="4" borderId="11" xfId="0" applyNumberFormat="1" applyFont="1" applyFill="1" applyBorder="1" applyAlignment="1">
      <alignment horizontal="center" vertical="center"/>
    </xf>
    <xf numFmtId="14" fontId="10" fillId="0" borderId="33" xfId="0" applyNumberFormat="1" applyFont="1" applyBorder="1" applyAlignment="1">
      <alignment horizontal="center" vertical="center"/>
    </xf>
    <xf numFmtId="14" fontId="10" fillId="0" borderId="29" xfId="0" applyNumberFormat="1" applyFont="1" applyBorder="1" applyAlignment="1">
      <alignment horizontal="center" vertical="center"/>
    </xf>
    <xf numFmtId="14" fontId="10" fillId="0" borderId="34" xfId="0" applyNumberFormat="1" applyFont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2" fontId="10" fillId="4" borderId="11" xfId="0" applyNumberFormat="1" applyFont="1" applyFill="1" applyBorder="1" applyAlignment="1">
      <alignment horizontal="center" vertical="center"/>
    </xf>
    <xf numFmtId="2" fontId="10" fillId="4" borderId="15" xfId="0" applyNumberFormat="1" applyFont="1" applyFill="1" applyBorder="1" applyAlignment="1">
      <alignment horizontal="center" vertical="center"/>
    </xf>
    <xf numFmtId="169" fontId="10" fillId="4" borderId="29" xfId="0" applyNumberFormat="1" applyFont="1" applyFill="1" applyBorder="1" applyAlignment="1">
      <alignment horizontal="center" vertical="center" wrapText="1"/>
    </xf>
    <xf numFmtId="169" fontId="10" fillId="4" borderId="34" xfId="0" applyNumberFormat="1" applyFont="1" applyFill="1" applyBorder="1" applyAlignment="1">
      <alignment horizontal="center" vertical="center" wrapText="1"/>
    </xf>
    <xf numFmtId="2" fontId="11" fillId="4" borderId="9" xfId="0" applyNumberFormat="1" applyFont="1" applyFill="1" applyBorder="1" applyAlignment="1">
      <alignment horizontal="center" vertical="center" wrapText="1"/>
    </xf>
    <xf numFmtId="2" fontId="11" fillId="4" borderId="11" xfId="0" applyNumberFormat="1" applyFont="1" applyFill="1" applyBorder="1" applyAlignment="1">
      <alignment horizontal="center" vertical="center" wrapText="1"/>
    </xf>
    <xf numFmtId="169" fontId="10" fillId="4" borderId="33" xfId="0" applyNumberFormat="1" applyFont="1" applyFill="1" applyBorder="1" applyAlignment="1">
      <alignment horizontal="center" vertical="center" wrapText="1"/>
    </xf>
    <xf numFmtId="4" fontId="10" fillId="4" borderId="15" xfId="0" applyNumberFormat="1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169" fontId="10" fillId="4" borderId="39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14" fontId="10" fillId="4" borderId="33" xfId="0" applyNumberFormat="1" applyFont="1" applyFill="1" applyBorder="1" applyAlignment="1">
      <alignment horizontal="center" vertical="center"/>
    </xf>
    <xf numFmtId="14" fontId="10" fillId="4" borderId="29" xfId="0" applyNumberFormat="1" applyFont="1" applyFill="1" applyBorder="1" applyAlignment="1">
      <alignment horizontal="center" vertical="center"/>
    </xf>
    <xf numFmtId="2" fontId="10" fillId="4" borderId="9" xfId="0" applyNumberFormat="1" applyFont="1" applyFill="1" applyBorder="1" applyAlignment="1">
      <alignment horizontal="center" vertical="center" wrapText="1"/>
    </xf>
    <xf numFmtId="2" fontId="10" fillId="4" borderId="11" xfId="0" applyNumberFormat="1" applyFont="1" applyFill="1" applyBorder="1" applyAlignment="1">
      <alignment horizontal="center" vertical="center" wrapText="1"/>
    </xf>
    <xf numFmtId="2" fontId="10" fillId="4" borderId="15" xfId="0" applyNumberFormat="1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/>
    </xf>
    <xf numFmtId="0" fontId="14" fillId="5" borderId="65" xfId="0" applyFont="1" applyFill="1" applyBorder="1" applyAlignment="1">
      <alignment horizontal="center" vertical="center"/>
    </xf>
    <xf numFmtId="0" fontId="14" fillId="5" borderId="64" xfId="0" applyFont="1" applyFill="1" applyBorder="1" applyAlignment="1">
      <alignment horizontal="center" vertical="center"/>
    </xf>
    <xf numFmtId="0" fontId="14" fillId="5" borderId="68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 wrapText="1"/>
    </xf>
    <xf numFmtId="165" fontId="3" fillId="5" borderId="9" xfId="0" applyNumberFormat="1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165" fontId="3" fillId="5" borderId="15" xfId="0" applyNumberFormat="1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</cellXfs>
  <cellStyles count="8">
    <cellStyle name="Entrada" xfId="4" builtinId="20"/>
    <cellStyle name="Millares [0]" xfId="1" builtinId="6"/>
    <cellStyle name="Millares [0] 2" xfId="2"/>
    <cellStyle name="Normal" xfId="0" builtinId="0"/>
    <cellStyle name="Normal 2" xfId="3"/>
    <cellStyle name="Normal 2 2 2" xfId="6"/>
    <cellStyle name="Normal 2 3" xfId="5"/>
    <cellStyle name="Normal 2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99483</xdr:colOff>
      <xdr:row>0</xdr:row>
      <xdr:rowOff>48685</xdr:rowOff>
    </xdr:from>
    <xdr:to>
      <xdr:col>0</xdr:col>
      <xdr:colOff>899583</xdr:colOff>
      <xdr:row>3</xdr:row>
      <xdr:rowOff>162983</xdr:rowOff>
    </xdr:to>
    <xdr:pic>
      <xdr:nvPicPr>
        <xdr:cNvPr id="2" name="Imagen 1" descr="SAG_logocolor_plantillas">
          <a:extLst>
            <a:ext uri="{FF2B5EF4-FFF2-40B4-BE49-F238E27FC236}">
              <a16:creationId xmlns:a16="http://schemas.microsoft.com/office/drawing/2014/main" id="{15D1A055-C11E-4DDA-B3DE-5D328F896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83" y="48685"/>
          <a:ext cx="800100" cy="809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0</xdr:col>
      <xdr:colOff>625648</xdr:colOff>
      <xdr:row>2</xdr:row>
      <xdr:rowOff>145583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57150"/>
          <a:ext cx="530398" cy="46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71"/>
  <sheetViews>
    <sheetView tabSelected="1" topLeftCell="A2634" zoomScale="90" zoomScaleNormal="90" workbookViewId="0">
      <selection activeCell="A2666" sqref="A2666:I2667"/>
    </sheetView>
  </sheetViews>
  <sheetFormatPr baseColWidth="10" defaultColWidth="11.42578125" defaultRowHeight="15"/>
  <cols>
    <col min="1" max="1" width="15.5703125" customWidth="1"/>
    <col min="2" max="2" width="22" customWidth="1"/>
    <col min="3" max="3" width="29.42578125" customWidth="1"/>
    <col min="4" max="4" width="20.85546875" customWidth="1"/>
    <col min="5" max="5" width="17" customWidth="1"/>
    <col min="6" max="6" width="12.85546875" customWidth="1"/>
    <col min="7" max="7" width="18.85546875" customWidth="1"/>
    <col min="8" max="8" width="19.7109375" customWidth="1"/>
    <col min="9" max="9" width="46.85546875" style="322" bestFit="1" customWidth="1"/>
  </cols>
  <sheetData>
    <row r="1" spans="1:9" s="9" customFormat="1">
      <c r="A1" s="8"/>
      <c r="B1" s="7"/>
      <c r="C1" s="8"/>
      <c r="D1" s="8"/>
      <c r="E1" s="7"/>
      <c r="F1" s="8"/>
      <c r="G1" s="8"/>
      <c r="H1" s="8"/>
      <c r="I1" s="322"/>
    </row>
    <row r="2" spans="1:9" s="9" customFormat="1" ht="21">
      <c r="A2" s="8"/>
      <c r="B2" s="284" t="s">
        <v>0</v>
      </c>
      <c r="C2" s="8"/>
      <c r="D2" s="8"/>
      <c r="E2" s="7"/>
      <c r="F2" s="8"/>
      <c r="G2" s="8"/>
      <c r="H2" s="7"/>
      <c r="I2" s="322"/>
    </row>
    <row r="3" spans="1:9" s="9" customFormat="1" ht="18.75">
      <c r="A3" s="8"/>
      <c r="B3" s="285" t="s">
        <v>1</v>
      </c>
      <c r="C3" s="8"/>
      <c r="D3" s="8"/>
      <c r="E3" s="7"/>
      <c r="F3" s="8"/>
      <c r="G3" s="19"/>
      <c r="H3" s="7"/>
      <c r="I3" s="322"/>
    </row>
    <row r="4" spans="1:9" s="9" customFormat="1" ht="17.25" customHeight="1" thickBot="1">
      <c r="A4" s="11"/>
      <c r="B4" s="286" t="s">
        <v>2</v>
      </c>
      <c r="C4" s="11"/>
      <c r="D4" s="11"/>
      <c r="E4" s="10"/>
      <c r="F4" s="11"/>
      <c r="G4" s="12"/>
      <c r="H4" s="7"/>
      <c r="I4" s="322"/>
    </row>
    <row r="5" spans="1:9" s="9" customFormat="1" ht="90.75" thickBot="1">
      <c r="A5" s="20" t="s">
        <v>3</v>
      </c>
      <c r="B5" s="21" t="s">
        <v>4</v>
      </c>
      <c r="C5" s="21" t="s">
        <v>5</v>
      </c>
      <c r="D5" s="21" t="s">
        <v>6</v>
      </c>
      <c r="E5" s="21" t="s">
        <v>7</v>
      </c>
      <c r="F5" s="21" t="s">
        <v>8</v>
      </c>
      <c r="G5" s="21" t="s">
        <v>9</v>
      </c>
      <c r="H5" s="287" t="s">
        <v>10</v>
      </c>
      <c r="I5" s="131" t="s">
        <v>11</v>
      </c>
    </row>
    <row r="6" spans="1:9">
      <c r="A6" s="889">
        <v>96032</v>
      </c>
      <c r="B6" s="855" t="s">
        <v>12</v>
      </c>
      <c r="C6" s="843" t="s">
        <v>13</v>
      </c>
      <c r="D6" s="843">
        <f>(F6+F7+F8+F9)</f>
        <v>26.830000000000002</v>
      </c>
      <c r="E6" s="165" t="s">
        <v>14</v>
      </c>
      <c r="F6" s="165">
        <v>5.35</v>
      </c>
      <c r="G6" s="834">
        <v>28</v>
      </c>
      <c r="H6" s="837">
        <v>45510</v>
      </c>
      <c r="I6" s="194"/>
    </row>
    <row r="7" spans="1:9">
      <c r="A7" s="890"/>
      <c r="B7" s="856"/>
      <c r="C7" s="844"/>
      <c r="D7" s="844"/>
      <c r="E7" s="166" t="s">
        <v>15</v>
      </c>
      <c r="F7" s="166">
        <v>5.38</v>
      </c>
      <c r="G7" s="835"/>
      <c r="H7" s="838"/>
      <c r="I7" s="195"/>
    </row>
    <row r="8" spans="1:9">
      <c r="A8" s="890"/>
      <c r="B8" s="856"/>
      <c r="C8" s="844"/>
      <c r="D8" s="844"/>
      <c r="E8" s="166" t="s">
        <v>16</v>
      </c>
      <c r="F8" s="166">
        <v>5.3</v>
      </c>
      <c r="G8" s="835"/>
      <c r="H8" s="838"/>
      <c r="I8" s="195"/>
    </row>
    <row r="9" spans="1:9">
      <c r="A9" s="890"/>
      <c r="B9" s="856"/>
      <c r="C9" s="844"/>
      <c r="D9" s="844"/>
      <c r="E9" s="166" t="s">
        <v>17</v>
      </c>
      <c r="F9" s="166">
        <v>10.8</v>
      </c>
      <c r="G9" s="835"/>
      <c r="H9" s="838"/>
      <c r="I9" s="195"/>
    </row>
    <row r="10" spans="1:9">
      <c r="A10" s="890"/>
      <c r="B10" s="856"/>
      <c r="C10" s="844" t="s">
        <v>18</v>
      </c>
      <c r="D10" s="844">
        <f>SUM(F10:F12)</f>
        <v>17.3</v>
      </c>
      <c r="E10" s="166" t="s">
        <v>14</v>
      </c>
      <c r="F10" s="166">
        <v>9.8000000000000007</v>
      </c>
      <c r="G10" s="835">
        <v>19</v>
      </c>
      <c r="H10" s="838">
        <v>45510</v>
      </c>
      <c r="I10" s="195"/>
    </row>
    <row r="11" spans="1:9">
      <c r="A11" s="890"/>
      <c r="B11" s="856"/>
      <c r="C11" s="844"/>
      <c r="D11" s="844"/>
      <c r="E11" s="166" t="s">
        <v>16</v>
      </c>
      <c r="F11" s="166">
        <v>4.0999999999999996</v>
      </c>
      <c r="G11" s="835"/>
      <c r="H11" s="838"/>
      <c r="I11" s="195"/>
    </row>
    <row r="12" spans="1:9" ht="15.75" thickBot="1">
      <c r="A12" s="871"/>
      <c r="B12" s="857"/>
      <c r="C12" s="845"/>
      <c r="D12" s="845"/>
      <c r="E12" s="167" t="s">
        <v>15</v>
      </c>
      <c r="F12" s="167">
        <v>3.4</v>
      </c>
      <c r="G12" s="836"/>
      <c r="H12" s="839"/>
      <c r="I12" s="195"/>
    </row>
    <row r="13" spans="1:9">
      <c r="A13" s="889">
        <v>95842</v>
      </c>
      <c r="B13" s="855" t="s">
        <v>19</v>
      </c>
      <c r="C13" s="855" t="s">
        <v>13</v>
      </c>
      <c r="D13" s="843">
        <f>(F13+F14)</f>
        <v>7.5</v>
      </c>
      <c r="E13" s="172" t="s">
        <v>14</v>
      </c>
      <c r="F13" s="172">
        <f>(0.25+4.75)</f>
        <v>5</v>
      </c>
      <c r="G13" s="834">
        <v>9</v>
      </c>
      <c r="H13" s="837">
        <v>45510</v>
      </c>
      <c r="I13" s="195"/>
    </row>
    <row r="14" spans="1:9">
      <c r="A14" s="890"/>
      <c r="B14" s="856"/>
      <c r="C14" s="856"/>
      <c r="D14" s="844"/>
      <c r="E14" s="173" t="s">
        <v>16</v>
      </c>
      <c r="F14" s="173">
        <v>2.5</v>
      </c>
      <c r="G14" s="835"/>
      <c r="H14" s="838"/>
      <c r="I14" s="195"/>
    </row>
    <row r="15" spans="1:9">
      <c r="A15" s="890"/>
      <c r="B15" s="856"/>
      <c r="C15" s="856" t="s">
        <v>18</v>
      </c>
      <c r="D15" s="844">
        <v>3.5</v>
      </c>
      <c r="E15" s="173" t="s">
        <v>20</v>
      </c>
      <c r="F15" s="173">
        <v>2.34</v>
      </c>
      <c r="G15" s="835">
        <v>5</v>
      </c>
      <c r="H15" s="838">
        <v>45510</v>
      </c>
      <c r="I15" s="195"/>
    </row>
    <row r="16" spans="1:9" ht="15.75" thickBot="1">
      <c r="A16" s="871"/>
      <c r="B16" s="857"/>
      <c r="C16" s="857"/>
      <c r="D16" s="845"/>
      <c r="E16" s="174" t="s">
        <v>14</v>
      </c>
      <c r="F16" s="174">
        <v>1.1599999999999999</v>
      </c>
      <c r="G16" s="836"/>
      <c r="H16" s="839"/>
      <c r="I16" s="195"/>
    </row>
    <row r="17" spans="1:9">
      <c r="A17" s="858">
        <v>151120</v>
      </c>
      <c r="B17" s="846" t="s">
        <v>19</v>
      </c>
      <c r="C17" s="846" t="s">
        <v>13</v>
      </c>
      <c r="D17" s="846">
        <f>SUM(F17:F19)</f>
        <v>20</v>
      </c>
      <c r="E17" s="172" t="s">
        <v>21</v>
      </c>
      <c r="F17" s="172">
        <v>10</v>
      </c>
      <c r="G17" s="855">
        <v>22</v>
      </c>
      <c r="H17" s="878">
        <v>45510</v>
      </c>
      <c r="I17" s="195"/>
    </row>
    <row r="18" spans="1:9">
      <c r="A18" s="859"/>
      <c r="B18" s="847"/>
      <c r="C18" s="847"/>
      <c r="D18" s="847"/>
      <c r="E18" s="173" t="s">
        <v>22</v>
      </c>
      <c r="F18" s="173">
        <v>4</v>
      </c>
      <c r="G18" s="856"/>
      <c r="H18" s="874"/>
      <c r="I18" s="195"/>
    </row>
    <row r="19" spans="1:9" ht="15.75" thickBot="1">
      <c r="A19" s="860"/>
      <c r="B19" s="848"/>
      <c r="C19" s="848"/>
      <c r="D19" s="848"/>
      <c r="E19" s="174" t="s">
        <v>14</v>
      </c>
      <c r="F19" s="174">
        <v>6</v>
      </c>
      <c r="G19" s="857"/>
      <c r="H19" s="875"/>
      <c r="I19" s="195"/>
    </row>
    <row r="20" spans="1:9">
      <c r="A20" s="858">
        <v>175829</v>
      </c>
      <c r="B20" s="846" t="s">
        <v>19</v>
      </c>
      <c r="C20" s="893" t="s">
        <v>13</v>
      </c>
      <c r="D20" s="846">
        <f>(F20+F21+F22)</f>
        <v>34.9</v>
      </c>
      <c r="E20" s="172" t="s">
        <v>16</v>
      </c>
      <c r="F20" s="172">
        <v>6.2</v>
      </c>
      <c r="G20" s="855">
        <v>36</v>
      </c>
      <c r="H20" s="878">
        <v>45510</v>
      </c>
      <c r="I20" s="195"/>
    </row>
    <row r="21" spans="1:9">
      <c r="A21" s="859"/>
      <c r="B21" s="847"/>
      <c r="C21" s="894"/>
      <c r="D21" s="847"/>
      <c r="E21" s="173" t="s">
        <v>23</v>
      </c>
      <c r="F21" s="173">
        <v>17.7</v>
      </c>
      <c r="G21" s="856"/>
      <c r="H21" s="874"/>
      <c r="I21" s="195"/>
    </row>
    <row r="22" spans="1:9" ht="15.75" thickBot="1">
      <c r="A22" s="860"/>
      <c r="B22" s="848"/>
      <c r="C22" s="895"/>
      <c r="D22" s="848"/>
      <c r="E22" s="174" t="s">
        <v>14</v>
      </c>
      <c r="F22" s="174">
        <v>11</v>
      </c>
      <c r="G22" s="857"/>
      <c r="H22" s="875"/>
      <c r="I22" s="195"/>
    </row>
    <row r="23" spans="1:9">
      <c r="A23" s="858">
        <v>96188</v>
      </c>
      <c r="B23" s="846" t="s">
        <v>24</v>
      </c>
      <c r="C23" s="846" t="s">
        <v>13</v>
      </c>
      <c r="D23" s="846">
        <f>SUM(F23:F26)</f>
        <v>21.15</v>
      </c>
      <c r="E23" s="172" t="s">
        <v>14</v>
      </c>
      <c r="F23" s="172">
        <v>4.9000000000000004</v>
      </c>
      <c r="G23" s="846">
        <v>23</v>
      </c>
      <c r="H23" s="891">
        <v>45510</v>
      </c>
      <c r="I23" s="195"/>
    </row>
    <row r="24" spans="1:9">
      <c r="A24" s="859"/>
      <c r="B24" s="847"/>
      <c r="C24" s="847"/>
      <c r="D24" s="847"/>
      <c r="E24" s="175" t="s">
        <v>22</v>
      </c>
      <c r="F24" s="173">
        <v>3.4</v>
      </c>
      <c r="G24" s="847"/>
      <c r="H24" s="892"/>
      <c r="I24" s="195"/>
    </row>
    <row r="25" spans="1:9">
      <c r="A25" s="859"/>
      <c r="B25" s="847"/>
      <c r="C25" s="847"/>
      <c r="D25" s="847"/>
      <c r="E25" s="175" t="s">
        <v>20</v>
      </c>
      <c r="F25" s="173">
        <v>4.5999999999999996</v>
      </c>
      <c r="G25" s="847"/>
      <c r="H25" s="892"/>
      <c r="I25" s="195"/>
    </row>
    <row r="26" spans="1:9">
      <c r="A26" s="859"/>
      <c r="B26" s="847"/>
      <c r="C26" s="847"/>
      <c r="D26" s="847"/>
      <c r="E26" s="175" t="s">
        <v>16</v>
      </c>
      <c r="F26" s="173">
        <v>8.25</v>
      </c>
      <c r="G26" s="847"/>
      <c r="H26" s="892"/>
      <c r="I26" s="195"/>
    </row>
    <row r="27" spans="1:9" ht="15.75" thickBot="1">
      <c r="A27" s="860"/>
      <c r="B27" s="848"/>
      <c r="C27" s="174" t="s">
        <v>18</v>
      </c>
      <c r="D27" s="174">
        <f>(F27)</f>
        <v>1.75</v>
      </c>
      <c r="E27" s="174" t="s">
        <v>16</v>
      </c>
      <c r="F27" s="174">
        <v>1.75</v>
      </c>
      <c r="G27" s="174">
        <v>3</v>
      </c>
      <c r="H27" s="288">
        <v>45510</v>
      </c>
      <c r="I27" s="195"/>
    </row>
    <row r="28" spans="1:9" ht="15.75" thickBot="1">
      <c r="A28" s="22">
        <v>95461</v>
      </c>
      <c r="B28" s="23" t="s">
        <v>19</v>
      </c>
      <c r="C28" s="24" t="s">
        <v>13</v>
      </c>
      <c r="D28" s="23">
        <f>(F28)</f>
        <v>16.399999999999999</v>
      </c>
      <c r="E28" s="23" t="s">
        <v>14</v>
      </c>
      <c r="F28" s="23">
        <v>16.399999999999999</v>
      </c>
      <c r="G28" s="25">
        <v>18</v>
      </c>
      <c r="H28" s="289">
        <v>45510</v>
      </c>
      <c r="I28" s="195"/>
    </row>
    <row r="29" spans="1:9">
      <c r="A29" s="889">
        <v>92715</v>
      </c>
      <c r="B29" s="855" t="s">
        <v>25</v>
      </c>
      <c r="C29" s="855" t="s">
        <v>13</v>
      </c>
      <c r="D29" s="876">
        <f>(F29+F30)</f>
        <v>3.2</v>
      </c>
      <c r="E29" s="172" t="s">
        <v>14</v>
      </c>
      <c r="F29" s="26">
        <v>1.6</v>
      </c>
      <c r="G29" s="834">
        <v>5</v>
      </c>
      <c r="H29" s="837">
        <v>45510</v>
      </c>
      <c r="I29" s="195"/>
    </row>
    <row r="30" spans="1:9">
      <c r="A30" s="890"/>
      <c r="B30" s="856"/>
      <c r="C30" s="856"/>
      <c r="D30" s="877"/>
      <c r="E30" s="173" t="s">
        <v>26</v>
      </c>
      <c r="F30" s="182">
        <v>1.6</v>
      </c>
      <c r="G30" s="835"/>
      <c r="H30" s="838"/>
      <c r="I30" s="195"/>
    </row>
    <row r="31" spans="1:9">
      <c r="A31" s="890"/>
      <c r="B31" s="856"/>
      <c r="C31" s="856" t="s">
        <v>18</v>
      </c>
      <c r="D31" s="844">
        <f>SUM(F31:F32)</f>
        <v>3.51</v>
      </c>
      <c r="E31" s="173" t="s">
        <v>14</v>
      </c>
      <c r="F31" s="173">
        <f>(0.7+0.94)</f>
        <v>1.64</v>
      </c>
      <c r="G31" s="835">
        <v>5</v>
      </c>
      <c r="H31" s="838">
        <v>45510</v>
      </c>
      <c r="I31" s="195"/>
    </row>
    <row r="32" spans="1:9" ht="15.75" thickBot="1">
      <c r="A32" s="871"/>
      <c r="B32" s="857"/>
      <c r="C32" s="857"/>
      <c r="D32" s="845"/>
      <c r="E32" s="174" t="s">
        <v>26</v>
      </c>
      <c r="F32" s="174">
        <v>1.87</v>
      </c>
      <c r="G32" s="836"/>
      <c r="H32" s="839"/>
      <c r="I32" s="195"/>
    </row>
    <row r="33" spans="1:9">
      <c r="A33" s="889">
        <v>96027</v>
      </c>
      <c r="B33" s="855" t="s">
        <v>27</v>
      </c>
      <c r="C33" s="843" t="s">
        <v>13</v>
      </c>
      <c r="D33" s="843">
        <f>SUM(F33:F36)</f>
        <v>10.47</v>
      </c>
      <c r="E33" s="165" t="s">
        <v>16</v>
      </c>
      <c r="F33" s="165">
        <v>2.6</v>
      </c>
      <c r="G33" s="846">
        <v>12</v>
      </c>
      <c r="H33" s="837">
        <v>45511</v>
      </c>
      <c r="I33" s="195"/>
    </row>
    <row r="34" spans="1:9">
      <c r="A34" s="890"/>
      <c r="B34" s="856"/>
      <c r="C34" s="844"/>
      <c r="D34" s="844"/>
      <c r="E34" s="166" t="s">
        <v>26</v>
      </c>
      <c r="F34" s="166">
        <v>2.7</v>
      </c>
      <c r="G34" s="847"/>
      <c r="H34" s="838"/>
      <c r="I34" s="195"/>
    </row>
    <row r="35" spans="1:9">
      <c r="A35" s="890"/>
      <c r="B35" s="856"/>
      <c r="C35" s="844"/>
      <c r="D35" s="844"/>
      <c r="E35" s="166" t="s">
        <v>28</v>
      </c>
      <c r="F35" s="166">
        <v>2.59</v>
      </c>
      <c r="G35" s="847"/>
      <c r="H35" s="838"/>
      <c r="I35" s="195"/>
    </row>
    <row r="36" spans="1:9" ht="15.75" thickBot="1">
      <c r="A36" s="871"/>
      <c r="B36" s="857"/>
      <c r="C36" s="845"/>
      <c r="D36" s="845"/>
      <c r="E36" s="167" t="s">
        <v>29</v>
      </c>
      <c r="F36" s="167">
        <v>2.58</v>
      </c>
      <c r="G36" s="848"/>
      <c r="H36" s="839"/>
      <c r="I36" s="195"/>
    </row>
    <row r="37" spans="1:9">
      <c r="A37" s="889">
        <v>95878</v>
      </c>
      <c r="B37" s="855" t="s">
        <v>30</v>
      </c>
      <c r="C37" s="855" t="s">
        <v>13</v>
      </c>
      <c r="D37" s="855">
        <f>SUM(F37:F44)</f>
        <v>29.5</v>
      </c>
      <c r="E37" s="165" t="s">
        <v>20</v>
      </c>
      <c r="F37" s="165">
        <v>4</v>
      </c>
      <c r="G37" s="846">
        <v>31</v>
      </c>
      <c r="H37" s="837">
        <v>45511</v>
      </c>
      <c r="I37" s="195"/>
    </row>
    <row r="38" spans="1:9">
      <c r="A38" s="890"/>
      <c r="B38" s="856"/>
      <c r="C38" s="856"/>
      <c r="D38" s="856"/>
      <c r="E38" s="166" t="s">
        <v>22</v>
      </c>
      <c r="F38" s="166">
        <v>3</v>
      </c>
      <c r="G38" s="847"/>
      <c r="H38" s="838"/>
      <c r="I38" s="195"/>
    </row>
    <row r="39" spans="1:9">
      <c r="A39" s="890"/>
      <c r="B39" s="856"/>
      <c r="C39" s="856"/>
      <c r="D39" s="856"/>
      <c r="E39" s="166" t="s">
        <v>15</v>
      </c>
      <c r="F39" s="166">
        <v>2</v>
      </c>
      <c r="G39" s="847"/>
      <c r="H39" s="838"/>
      <c r="I39" s="195"/>
    </row>
    <row r="40" spans="1:9">
      <c r="A40" s="890"/>
      <c r="B40" s="856"/>
      <c r="C40" s="856"/>
      <c r="D40" s="856"/>
      <c r="E40" s="166" t="s">
        <v>14</v>
      </c>
      <c r="F40" s="166">
        <v>4</v>
      </c>
      <c r="G40" s="847"/>
      <c r="H40" s="838"/>
      <c r="I40" s="195"/>
    </row>
    <row r="41" spans="1:9">
      <c r="A41" s="890"/>
      <c r="B41" s="856"/>
      <c r="C41" s="856"/>
      <c r="D41" s="856"/>
      <c r="E41" s="166" t="s">
        <v>26</v>
      </c>
      <c r="F41" s="166">
        <v>6</v>
      </c>
      <c r="G41" s="847"/>
      <c r="H41" s="838"/>
      <c r="I41" s="195"/>
    </row>
    <row r="42" spans="1:9">
      <c r="A42" s="890"/>
      <c r="B42" s="856"/>
      <c r="C42" s="856"/>
      <c r="D42" s="856"/>
      <c r="E42" s="166" t="s">
        <v>16</v>
      </c>
      <c r="F42" s="166">
        <v>9.5</v>
      </c>
      <c r="G42" s="847"/>
      <c r="H42" s="838"/>
      <c r="I42" s="195"/>
    </row>
    <row r="43" spans="1:9">
      <c r="A43" s="890"/>
      <c r="B43" s="856"/>
      <c r="C43" s="856"/>
      <c r="D43" s="856"/>
      <c r="E43" s="166" t="s">
        <v>17</v>
      </c>
      <c r="F43" s="166">
        <v>0.5</v>
      </c>
      <c r="G43" s="847"/>
      <c r="H43" s="838"/>
      <c r="I43" s="195"/>
    </row>
    <row r="44" spans="1:9">
      <c r="A44" s="890"/>
      <c r="B44" s="856"/>
      <c r="C44" s="856"/>
      <c r="D44" s="856"/>
      <c r="E44" s="166" t="s">
        <v>31</v>
      </c>
      <c r="F44" s="166">
        <v>0.5</v>
      </c>
      <c r="G44" s="847"/>
      <c r="H44" s="838"/>
      <c r="I44" s="195"/>
    </row>
    <row r="45" spans="1:9" ht="15.75" thickBot="1">
      <c r="A45" s="871"/>
      <c r="B45" s="857"/>
      <c r="C45" s="167" t="s">
        <v>18</v>
      </c>
      <c r="D45" s="167">
        <f>SUM(F45)</f>
        <v>2</v>
      </c>
      <c r="E45" s="167" t="s">
        <v>14</v>
      </c>
      <c r="F45" s="167">
        <v>2</v>
      </c>
      <c r="G45" s="174">
        <v>4</v>
      </c>
      <c r="H45" s="290">
        <v>45511</v>
      </c>
      <c r="I45" s="195"/>
    </row>
    <row r="46" spans="1:9">
      <c r="A46" s="840">
        <v>103398</v>
      </c>
      <c r="B46" s="843" t="s">
        <v>30</v>
      </c>
      <c r="C46" s="852" t="s">
        <v>13</v>
      </c>
      <c r="D46" s="855">
        <f>SUM(F46:F51)</f>
        <v>24.465</v>
      </c>
      <c r="E46" s="168" t="s">
        <v>22</v>
      </c>
      <c r="F46" s="168">
        <v>3.278</v>
      </c>
      <c r="G46" s="846">
        <v>26</v>
      </c>
      <c r="H46" s="837">
        <v>45511</v>
      </c>
      <c r="I46" s="195"/>
    </row>
    <row r="47" spans="1:9">
      <c r="A47" s="841"/>
      <c r="B47" s="844"/>
      <c r="C47" s="853"/>
      <c r="D47" s="856"/>
      <c r="E47" s="169" t="s">
        <v>14</v>
      </c>
      <c r="F47" s="169">
        <v>4.0149999999999997</v>
      </c>
      <c r="G47" s="847"/>
      <c r="H47" s="838"/>
      <c r="I47" s="195"/>
    </row>
    <row r="48" spans="1:9">
      <c r="A48" s="841"/>
      <c r="B48" s="844"/>
      <c r="C48" s="853"/>
      <c r="D48" s="856"/>
      <c r="E48" s="169" t="s">
        <v>29</v>
      </c>
      <c r="F48" s="169">
        <v>3.8220000000000001</v>
      </c>
      <c r="G48" s="847"/>
      <c r="H48" s="838"/>
      <c r="I48" s="195"/>
    </row>
    <row r="49" spans="1:9">
      <c r="A49" s="841"/>
      <c r="B49" s="844"/>
      <c r="C49" s="853"/>
      <c r="D49" s="856"/>
      <c r="E49" s="169" t="s">
        <v>16</v>
      </c>
      <c r="F49" s="169">
        <v>2.99</v>
      </c>
      <c r="G49" s="847"/>
      <c r="H49" s="838"/>
      <c r="I49" s="195"/>
    </row>
    <row r="50" spans="1:9">
      <c r="A50" s="841"/>
      <c r="B50" s="844"/>
      <c r="C50" s="853"/>
      <c r="D50" s="856"/>
      <c r="E50" s="169" t="s">
        <v>17</v>
      </c>
      <c r="F50" s="169">
        <v>4.1500000000000004</v>
      </c>
      <c r="G50" s="847"/>
      <c r="H50" s="838"/>
      <c r="I50" s="195"/>
    </row>
    <row r="51" spans="1:9" ht="15.75" thickBot="1">
      <c r="A51" s="842"/>
      <c r="B51" s="845"/>
      <c r="C51" s="854"/>
      <c r="D51" s="857"/>
      <c r="E51" s="171" t="s">
        <v>15</v>
      </c>
      <c r="F51" s="171">
        <v>6.21</v>
      </c>
      <c r="G51" s="848"/>
      <c r="H51" s="839"/>
      <c r="I51" s="195"/>
    </row>
    <row r="52" spans="1:9">
      <c r="A52" s="840">
        <v>94438</v>
      </c>
      <c r="B52" s="843" t="s">
        <v>30</v>
      </c>
      <c r="C52" s="843" t="s">
        <v>13</v>
      </c>
      <c r="D52" s="843">
        <f>SUM(F52:F57)</f>
        <v>20.8</v>
      </c>
      <c r="E52" s="165" t="s">
        <v>22</v>
      </c>
      <c r="F52" s="172">
        <v>3.95</v>
      </c>
      <c r="G52" s="855">
        <v>22</v>
      </c>
      <c r="H52" s="878">
        <v>45511</v>
      </c>
      <c r="I52" s="195"/>
    </row>
    <row r="53" spans="1:9">
      <c r="A53" s="841"/>
      <c r="B53" s="844"/>
      <c r="C53" s="844"/>
      <c r="D53" s="844"/>
      <c r="E53" s="166" t="s">
        <v>14</v>
      </c>
      <c r="F53" s="173">
        <v>5.54</v>
      </c>
      <c r="G53" s="856"/>
      <c r="H53" s="874"/>
      <c r="I53" s="195"/>
    </row>
    <row r="54" spans="1:9">
      <c r="A54" s="841"/>
      <c r="B54" s="844"/>
      <c r="C54" s="844"/>
      <c r="D54" s="844"/>
      <c r="E54" s="166" t="s">
        <v>15</v>
      </c>
      <c r="F54" s="173">
        <v>2.2999999999999998</v>
      </c>
      <c r="G54" s="856"/>
      <c r="H54" s="874"/>
      <c r="I54" s="195"/>
    </row>
    <row r="55" spans="1:9">
      <c r="A55" s="841"/>
      <c r="B55" s="844"/>
      <c r="C55" s="844"/>
      <c r="D55" s="844"/>
      <c r="E55" s="166" t="s">
        <v>29</v>
      </c>
      <c r="F55" s="173">
        <v>0.7</v>
      </c>
      <c r="G55" s="856"/>
      <c r="H55" s="874"/>
      <c r="I55" s="195"/>
    </row>
    <row r="56" spans="1:9">
      <c r="A56" s="841"/>
      <c r="B56" s="844"/>
      <c r="C56" s="844"/>
      <c r="D56" s="844"/>
      <c r="E56" s="166" t="s">
        <v>20</v>
      </c>
      <c r="F56" s="173">
        <v>3.6</v>
      </c>
      <c r="G56" s="856"/>
      <c r="H56" s="874"/>
      <c r="I56" s="195"/>
    </row>
    <row r="57" spans="1:9" ht="15.75" thickBot="1">
      <c r="A57" s="842"/>
      <c r="B57" s="845"/>
      <c r="C57" s="845"/>
      <c r="D57" s="845"/>
      <c r="E57" s="167" t="s">
        <v>16</v>
      </c>
      <c r="F57" s="174">
        <v>4.71</v>
      </c>
      <c r="G57" s="857"/>
      <c r="H57" s="875"/>
      <c r="I57" s="195"/>
    </row>
    <row r="58" spans="1:9">
      <c r="A58" s="840">
        <v>89793</v>
      </c>
      <c r="B58" s="843" t="s">
        <v>32</v>
      </c>
      <c r="C58" s="843" t="s">
        <v>13</v>
      </c>
      <c r="D58" s="843">
        <f>(F58+F59+F60)</f>
        <v>19.2</v>
      </c>
      <c r="E58" s="165" t="s">
        <v>14</v>
      </c>
      <c r="F58" s="168">
        <v>6</v>
      </c>
      <c r="G58" s="846">
        <v>21</v>
      </c>
      <c r="H58" s="837">
        <v>45511</v>
      </c>
      <c r="I58" s="195"/>
    </row>
    <row r="59" spans="1:9">
      <c r="A59" s="841"/>
      <c r="B59" s="844"/>
      <c r="C59" s="844"/>
      <c r="D59" s="844"/>
      <c r="E59" s="166" t="s">
        <v>26</v>
      </c>
      <c r="F59" s="169">
        <f>(6+0.6)</f>
        <v>6.6</v>
      </c>
      <c r="G59" s="847"/>
      <c r="H59" s="838"/>
      <c r="I59" s="195"/>
    </row>
    <row r="60" spans="1:9" ht="15.75" thickBot="1">
      <c r="A60" s="842"/>
      <c r="B60" s="845"/>
      <c r="C60" s="845"/>
      <c r="D60" s="845"/>
      <c r="E60" s="167" t="s">
        <v>16</v>
      </c>
      <c r="F60" s="171">
        <f>(6+0.6)</f>
        <v>6.6</v>
      </c>
      <c r="G60" s="848"/>
      <c r="H60" s="839"/>
      <c r="I60" s="195"/>
    </row>
    <row r="61" spans="1:9" ht="15.75" thickBot="1">
      <c r="A61" s="27">
        <v>89824</v>
      </c>
      <c r="B61" s="28" t="s">
        <v>32</v>
      </c>
      <c r="C61" s="28" t="s">
        <v>13</v>
      </c>
      <c r="D61" s="29">
        <f>(F61)</f>
        <v>5.2</v>
      </c>
      <c r="E61" s="28" t="s">
        <v>16</v>
      </c>
      <c r="F61" s="25">
        <v>5.2</v>
      </c>
      <c r="G61" s="23">
        <v>7</v>
      </c>
      <c r="H61" s="291">
        <v>45511</v>
      </c>
      <c r="I61" s="195"/>
    </row>
    <row r="62" spans="1:9">
      <c r="A62" s="840">
        <v>95134</v>
      </c>
      <c r="B62" s="843" t="s">
        <v>30</v>
      </c>
      <c r="C62" s="843" t="s">
        <v>13</v>
      </c>
      <c r="D62" s="843">
        <f>(F62+F63+F64)</f>
        <v>12.33</v>
      </c>
      <c r="E62" s="165" t="s">
        <v>20</v>
      </c>
      <c r="F62" s="177">
        <v>5.3</v>
      </c>
      <c r="G62" s="861">
        <f>(D62+2)</f>
        <v>14.33</v>
      </c>
      <c r="H62" s="837">
        <v>45513</v>
      </c>
      <c r="I62" s="195"/>
    </row>
    <row r="63" spans="1:9">
      <c r="A63" s="841"/>
      <c r="B63" s="844"/>
      <c r="C63" s="844"/>
      <c r="D63" s="844"/>
      <c r="E63" s="166" t="s">
        <v>16</v>
      </c>
      <c r="F63" s="178">
        <v>4.03</v>
      </c>
      <c r="G63" s="862"/>
      <c r="H63" s="838"/>
      <c r="I63" s="195"/>
    </row>
    <row r="64" spans="1:9">
      <c r="A64" s="841"/>
      <c r="B64" s="844"/>
      <c r="C64" s="844"/>
      <c r="D64" s="844"/>
      <c r="E64" s="166" t="s">
        <v>14</v>
      </c>
      <c r="F64" s="178">
        <v>3</v>
      </c>
      <c r="G64" s="862"/>
      <c r="H64" s="838"/>
      <c r="I64" s="195"/>
    </row>
    <row r="65" spans="1:9" ht="15.75" thickBot="1">
      <c r="A65" s="887"/>
      <c r="B65" s="888"/>
      <c r="C65" s="328" t="s">
        <v>18</v>
      </c>
      <c r="D65" s="328">
        <f>(F65)</f>
        <v>4.5</v>
      </c>
      <c r="E65" s="329" t="s">
        <v>14</v>
      </c>
      <c r="F65" s="330">
        <v>4.5</v>
      </c>
      <c r="G65" s="331">
        <v>6</v>
      </c>
      <c r="H65" s="332">
        <v>45513</v>
      </c>
      <c r="I65" s="196"/>
    </row>
    <row r="66" spans="1:9" ht="15.75" thickBot="1">
      <c r="A66" s="152">
        <v>172440</v>
      </c>
      <c r="B66" s="153" t="s">
        <v>30</v>
      </c>
      <c r="C66" s="153" t="s">
        <v>13</v>
      </c>
      <c r="D66" s="154">
        <v>5</v>
      </c>
      <c r="E66" s="153" t="s">
        <v>16</v>
      </c>
      <c r="F66" s="153">
        <v>5</v>
      </c>
      <c r="G66" s="155">
        <v>7</v>
      </c>
      <c r="H66" s="156">
        <v>45513</v>
      </c>
      <c r="I66" s="334" t="s">
        <v>33</v>
      </c>
    </row>
    <row r="67" spans="1:9" ht="15" customHeight="1">
      <c r="A67" s="883">
        <v>90914</v>
      </c>
      <c r="B67" s="884" t="s">
        <v>30</v>
      </c>
      <c r="C67" s="884" t="s">
        <v>13</v>
      </c>
      <c r="D67" s="885">
        <v>9.5</v>
      </c>
      <c r="E67" s="333" t="s">
        <v>15</v>
      </c>
      <c r="F67" s="333">
        <v>2.5</v>
      </c>
      <c r="G67" s="885">
        <v>11</v>
      </c>
      <c r="H67" s="886">
        <v>45513</v>
      </c>
      <c r="I67" s="194"/>
    </row>
    <row r="68" spans="1:9">
      <c r="A68" s="841"/>
      <c r="B68" s="844"/>
      <c r="C68" s="844"/>
      <c r="D68" s="856"/>
      <c r="E68" s="166" t="s">
        <v>16</v>
      </c>
      <c r="F68" s="166">
        <v>3</v>
      </c>
      <c r="G68" s="856"/>
      <c r="H68" s="850"/>
      <c r="I68" s="195"/>
    </row>
    <row r="69" spans="1:9" ht="15.75" thickBot="1">
      <c r="A69" s="842"/>
      <c r="B69" s="845"/>
      <c r="C69" s="845"/>
      <c r="D69" s="857"/>
      <c r="E69" s="167" t="s">
        <v>14</v>
      </c>
      <c r="F69" s="167">
        <v>4</v>
      </c>
      <c r="G69" s="857"/>
      <c r="H69" s="851"/>
      <c r="I69" s="195"/>
    </row>
    <row r="70" spans="1:9" ht="15" customHeight="1">
      <c r="A70" s="840">
        <v>150939</v>
      </c>
      <c r="B70" s="843" t="s">
        <v>30</v>
      </c>
      <c r="C70" s="168" t="s">
        <v>13</v>
      </c>
      <c r="D70" s="165">
        <f>(F70)</f>
        <v>1.5</v>
      </c>
      <c r="E70" s="165" t="s">
        <v>16</v>
      </c>
      <c r="F70" s="165">
        <v>1.5</v>
      </c>
      <c r="G70" s="165">
        <v>3</v>
      </c>
      <c r="H70" s="292">
        <v>45511</v>
      </c>
      <c r="I70" s="195"/>
    </row>
    <row r="71" spans="1:9">
      <c r="A71" s="841"/>
      <c r="B71" s="844"/>
      <c r="C71" s="856" t="s">
        <v>18</v>
      </c>
      <c r="D71" s="856">
        <f>SUM(F71:F73)</f>
        <v>5.0999999999999996</v>
      </c>
      <c r="E71" s="166" t="s">
        <v>16</v>
      </c>
      <c r="F71" s="166">
        <v>1.5</v>
      </c>
      <c r="G71" s="856">
        <v>7</v>
      </c>
      <c r="H71" s="850">
        <v>45511</v>
      </c>
      <c r="I71" s="195"/>
    </row>
    <row r="72" spans="1:9">
      <c r="A72" s="841"/>
      <c r="B72" s="844"/>
      <c r="C72" s="856"/>
      <c r="D72" s="856"/>
      <c r="E72" s="166" t="s">
        <v>22</v>
      </c>
      <c r="F72" s="166">
        <v>3</v>
      </c>
      <c r="G72" s="856"/>
      <c r="H72" s="850"/>
      <c r="I72" s="195"/>
    </row>
    <row r="73" spans="1:9" ht="15.75" thickBot="1">
      <c r="A73" s="842"/>
      <c r="B73" s="845"/>
      <c r="C73" s="857"/>
      <c r="D73" s="857"/>
      <c r="E73" s="171" t="s">
        <v>14</v>
      </c>
      <c r="F73" s="167">
        <v>0.6</v>
      </c>
      <c r="G73" s="857"/>
      <c r="H73" s="851"/>
      <c r="I73" s="195"/>
    </row>
    <row r="74" spans="1:9">
      <c r="A74" s="840">
        <v>91090</v>
      </c>
      <c r="B74" s="843" t="s">
        <v>34</v>
      </c>
      <c r="C74" s="843" t="s">
        <v>13</v>
      </c>
      <c r="D74" s="864">
        <f>SUM(F74:F79)</f>
        <v>13.530000000000001</v>
      </c>
      <c r="E74" s="165" t="s">
        <v>28</v>
      </c>
      <c r="F74" s="30">
        <v>2.93</v>
      </c>
      <c r="G74" s="866">
        <v>15</v>
      </c>
      <c r="H74" s="849">
        <v>45512</v>
      </c>
      <c r="I74" s="195"/>
    </row>
    <row r="75" spans="1:9">
      <c r="A75" s="841"/>
      <c r="B75" s="844"/>
      <c r="C75" s="844"/>
      <c r="D75" s="865"/>
      <c r="E75" s="166" t="s">
        <v>22</v>
      </c>
      <c r="F75" s="31">
        <v>3.64</v>
      </c>
      <c r="G75" s="867"/>
      <c r="H75" s="850"/>
      <c r="I75" s="195"/>
    </row>
    <row r="76" spans="1:9">
      <c r="A76" s="841"/>
      <c r="B76" s="844"/>
      <c r="C76" s="844"/>
      <c r="D76" s="865"/>
      <c r="E76" s="166" t="s">
        <v>35</v>
      </c>
      <c r="F76" s="31">
        <v>1.23</v>
      </c>
      <c r="G76" s="867"/>
      <c r="H76" s="850"/>
      <c r="I76" s="195"/>
    </row>
    <row r="77" spans="1:9">
      <c r="A77" s="841"/>
      <c r="B77" s="844"/>
      <c r="C77" s="844"/>
      <c r="D77" s="865"/>
      <c r="E77" s="166" t="s">
        <v>36</v>
      </c>
      <c r="F77" s="31">
        <v>2.2000000000000002</v>
      </c>
      <c r="G77" s="867"/>
      <c r="H77" s="850"/>
      <c r="I77" s="195"/>
    </row>
    <row r="78" spans="1:9">
      <c r="A78" s="841"/>
      <c r="B78" s="844"/>
      <c r="C78" s="844"/>
      <c r="D78" s="865"/>
      <c r="E78" s="166" t="s">
        <v>31</v>
      </c>
      <c r="F78" s="31">
        <v>1.97</v>
      </c>
      <c r="G78" s="867"/>
      <c r="H78" s="850"/>
      <c r="I78" s="195"/>
    </row>
    <row r="79" spans="1:9">
      <c r="A79" s="841"/>
      <c r="B79" s="844"/>
      <c r="C79" s="844"/>
      <c r="D79" s="865"/>
      <c r="E79" s="166" t="s">
        <v>20</v>
      </c>
      <c r="F79" s="32">
        <v>1.56</v>
      </c>
      <c r="G79" s="867"/>
      <c r="H79" s="850"/>
      <c r="I79" s="195"/>
    </row>
    <row r="80" spans="1:9">
      <c r="A80" s="841"/>
      <c r="B80" s="844"/>
      <c r="C80" s="844" t="s">
        <v>18</v>
      </c>
      <c r="D80" s="865">
        <f>SUM(F80:F84)</f>
        <v>11.5</v>
      </c>
      <c r="E80" s="166" t="s">
        <v>22</v>
      </c>
      <c r="F80" s="32">
        <v>1.7</v>
      </c>
      <c r="G80" s="847">
        <v>13</v>
      </c>
      <c r="H80" s="850">
        <v>45512</v>
      </c>
      <c r="I80" s="195"/>
    </row>
    <row r="81" spans="1:9">
      <c r="A81" s="841"/>
      <c r="B81" s="844"/>
      <c r="C81" s="844"/>
      <c r="D81" s="865"/>
      <c r="E81" s="166" t="s">
        <v>31</v>
      </c>
      <c r="F81" s="32">
        <v>0.5</v>
      </c>
      <c r="G81" s="847"/>
      <c r="H81" s="850"/>
      <c r="I81" s="195"/>
    </row>
    <row r="82" spans="1:9">
      <c r="A82" s="841"/>
      <c r="B82" s="844"/>
      <c r="C82" s="844"/>
      <c r="D82" s="865"/>
      <c r="E82" s="166" t="s">
        <v>28</v>
      </c>
      <c r="F82" s="32">
        <v>3</v>
      </c>
      <c r="G82" s="847"/>
      <c r="H82" s="850"/>
      <c r="I82" s="195"/>
    </row>
    <row r="83" spans="1:9">
      <c r="A83" s="841"/>
      <c r="B83" s="844"/>
      <c r="C83" s="844"/>
      <c r="D83" s="865"/>
      <c r="E83" s="32" t="s">
        <v>16</v>
      </c>
      <c r="F83" s="170">
        <v>3.6</v>
      </c>
      <c r="G83" s="847"/>
      <c r="H83" s="850"/>
      <c r="I83" s="195"/>
    </row>
    <row r="84" spans="1:9" ht="15.75" thickBot="1">
      <c r="A84" s="842"/>
      <c r="B84" s="845"/>
      <c r="C84" s="845"/>
      <c r="D84" s="879"/>
      <c r="E84" s="167" t="s">
        <v>20</v>
      </c>
      <c r="F84" s="33">
        <v>2.7</v>
      </c>
      <c r="G84" s="848"/>
      <c r="H84" s="851"/>
      <c r="I84" s="195"/>
    </row>
    <row r="85" spans="1:9">
      <c r="A85" s="840">
        <v>120125</v>
      </c>
      <c r="B85" s="843" t="s">
        <v>30</v>
      </c>
      <c r="C85" s="843" t="s">
        <v>13</v>
      </c>
      <c r="D85" s="880">
        <f>SUM(F85:F92)</f>
        <v>25.1</v>
      </c>
      <c r="E85" s="165" t="s">
        <v>22</v>
      </c>
      <c r="F85" s="172">
        <v>4</v>
      </c>
      <c r="G85" s="846">
        <v>27</v>
      </c>
      <c r="H85" s="849">
        <v>45512</v>
      </c>
      <c r="I85" s="195"/>
    </row>
    <row r="86" spans="1:9">
      <c r="A86" s="841"/>
      <c r="B86" s="844"/>
      <c r="C86" s="844"/>
      <c r="D86" s="881"/>
      <c r="E86" s="166" t="s">
        <v>14</v>
      </c>
      <c r="F86" s="173">
        <v>4.2</v>
      </c>
      <c r="G86" s="847"/>
      <c r="H86" s="850"/>
      <c r="I86" s="195"/>
    </row>
    <row r="87" spans="1:9">
      <c r="A87" s="841"/>
      <c r="B87" s="844"/>
      <c r="C87" s="844"/>
      <c r="D87" s="881"/>
      <c r="E87" s="166" t="s">
        <v>35</v>
      </c>
      <c r="F87" s="173">
        <f>(1.7+1.7)</f>
        <v>3.4</v>
      </c>
      <c r="G87" s="847"/>
      <c r="H87" s="850"/>
      <c r="I87" s="195"/>
    </row>
    <row r="88" spans="1:9">
      <c r="A88" s="841"/>
      <c r="B88" s="844"/>
      <c r="C88" s="844"/>
      <c r="D88" s="881"/>
      <c r="E88" s="166" t="s">
        <v>26</v>
      </c>
      <c r="F88" s="173">
        <v>3.5</v>
      </c>
      <c r="G88" s="847"/>
      <c r="H88" s="850"/>
      <c r="I88" s="195"/>
    </row>
    <row r="89" spans="1:9">
      <c r="A89" s="841"/>
      <c r="B89" s="844"/>
      <c r="C89" s="844"/>
      <c r="D89" s="881"/>
      <c r="E89" s="166" t="s">
        <v>15</v>
      </c>
      <c r="F89" s="173">
        <v>1</v>
      </c>
      <c r="G89" s="847"/>
      <c r="H89" s="850"/>
      <c r="I89" s="195"/>
    </row>
    <row r="90" spans="1:9">
      <c r="A90" s="841"/>
      <c r="B90" s="844"/>
      <c r="C90" s="844"/>
      <c r="D90" s="881"/>
      <c r="E90" s="166" t="s">
        <v>23</v>
      </c>
      <c r="F90" s="173">
        <v>4.5</v>
      </c>
      <c r="G90" s="847"/>
      <c r="H90" s="850"/>
      <c r="I90" s="195"/>
    </row>
    <row r="91" spans="1:9">
      <c r="A91" s="841"/>
      <c r="B91" s="844"/>
      <c r="C91" s="844"/>
      <c r="D91" s="881"/>
      <c r="E91" s="166" t="s">
        <v>31</v>
      </c>
      <c r="F91" s="173">
        <v>0.5</v>
      </c>
      <c r="G91" s="847"/>
      <c r="H91" s="850"/>
      <c r="I91" s="195"/>
    </row>
    <row r="92" spans="1:9" ht="15.75" thickBot="1">
      <c r="A92" s="842"/>
      <c r="B92" s="845"/>
      <c r="C92" s="845"/>
      <c r="D92" s="882"/>
      <c r="E92" s="167" t="s">
        <v>16</v>
      </c>
      <c r="F92" s="174">
        <v>4</v>
      </c>
      <c r="G92" s="848"/>
      <c r="H92" s="851"/>
      <c r="I92" s="195"/>
    </row>
    <row r="93" spans="1:9">
      <c r="A93" s="840">
        <v>89829</v>
      </c>
      <c r="B93" s="843" t="s">
        <v>30</v>
      </c>
      <c r="C93" s="843" t="s">
        <v>13</v>
      </c>
      <c r="D93" s="843">
        <f>SUM(F93:F97)</f>
        <v>31.74</v>
      </c>
      <c r="E93" s="168" t="s">
        <v>14</v>
      </c>
      <c r="F93" s="168">
        <v>13.2</v>
      </c>
      <c r="G93" s="846">
        <v>33</v>
      </c>
      <c r="H93" s="837">
        <v>45512</v>
      </c>
      <c r="I93" s="195"/>
    </row>
    <row r="94" spans="1:9">
      <c r="A94" s="841"/>
      <c r="B94" s="844"/>
      <c r="C94" s="844"/>
      <c r="D94" s="844"/>
      <c r="E94" s="169" t="s">
        <v>16</v>
      </c>
      <c r="F94" s="169">
        <v>4</v>
      </c>
      <c r="G94" s="847"/>
      <c r="H94" s="838"/>
      <c r="I94" s="195"/>
    </row>
    <row r="95" spans="1:9">
      <c r="A95" s="841"/>
      <c r="B95" s="844"/>
      <c r="C95" s="844"/>
      <c r="D95" s="844"/>
      <c r="E95" s="169" t="s">
        <v>20</v>
      </c>
      <c r="F95" s="169">
        <f>(1.66+3.04+3.04)-2</f>
        <v>5.74</v>
      </c>
      <c r="G95" s="847"/>
      <c r="H95" s="838"/>
      <c r="I95" s="195"/>
    </row>
    <row r="96" spans="1:9">
      <c r="A96" s="841"/>
      <c r="B96" s="844"/>
      <c r="C96" s="844"/>
      <c r="D96" s="844"/>
      <c r="E96" s="169" t="s">
        <v>17</v>
      </c>
      <c r="F96" s="169">
        <v>2</v>
      </c>
      <c r="G96" s="847"/>
      <c r="H96" s="838"/>
      <c r="I96" s="195"/>
    </row>
    <row r="97" spans="1:9">
      <c r="A97" s="841"/>
      <c r="B97" s="844"/>
      <c r="C97" s="844"/>
      <c r="D97" s="844"/>
      <c r="E97" s="169" t="s">
        <v>15</v>
      </c>
      <c r="F97" s="169">
        <v>6.8</v>
      </c>
      <c r="G97" s="847"/>
      <c r="H97" s="838"/>
      <c r="I97" s="195"/>
    </row>
    <row r="98" spans="1:9">
      <c r="A98" s="841"/>
      <c r="B98" s="844"/>
      <c r="C98" s="844" t="s">
        <v>18</v>
      </c>
      <c r="D98" s="844">
        <f>SUM(F98:F101)</f>
        <v>22.310000000000002</v>
      </c>
      <c r="E98" s="169" t="s">
        <v>14</v>
      </c>
      <c r="F98" s="169">
        <v>9.6300000000000008</v>
      </c>
      <c r="G98" s="847">
        <v>24</v>
      </c>
      <c r="H98" s="838">
        <v>45512</v>
      </c>
      <c r="I98" s="195"/>
    </row>
    <row r="99" spans="1:9">
      <c r="A99" s="841"/>
      <c r="B99" s="844"/>
      <c r="C99" s="844"/>
      <c r="D99" s="844"/>
      <c r="E99" s="169" t="s">
        <v>16</v>
      </c>
      <c r="F99" s="169">
        <v>4.3499999999999996</v>
      </c>
      <c r="G99" s="847"/>
      <c r="H99" s="838"/>
      <c r="I99" s="195"/>
    </row>
    <row r="100" spans="1:9">
      <c r="A100" s="841"/>
      <c r="B100" s="844"/>
      <c r="C100" s="844"/>
      <c r="D100" s="844"/>
      <c r="E100" s="169" t="s">
        <v>20</v>
      </c>
      <c r="F100" s="169">
        <v>5.55</v>
      </c>
      <c r="G100" s="847"/>
      <c r="H100" s="838"/>
      <c r="I100" s="195"/>
    </row>
    <row r="101" spans="1:9" ht="15.75" thickBot="1">
      <c r="A101" s="871"/>
      <c r="B101" s="857"/>
      <c r="C101" s="845"/>
      <c r="D101" s="845"/>
      <c r="E101" s="171" t="s">
        <v>17</v>
      </c>
      <c r="F101" s="171">
        <v>2.78</v>
      </c>
      <c r="G101" s="848"/>
      <c r="H101" s="839"/>
      <c r="I101" s="195"/>
    </row>
    <row r="102" spans="1:9">
      <c r="A102" s="840">
        <v>154206</v>
      </c>
      <c r="B102" s="843" t="s">
        <v>30</v>
      </c>
      <c r="C102" s="843" t="s">
        <v>13</v>
      </c>
      <c r="D102" s="843">
        <f>(F102+F103)</f>
        <v>12</v>
      </c>
      <c r="E102" s="168" t="s">
        <v>22</v>
      </c>
      <c r="F102" s="168">
        <v>4</v>
      </c>
      <c r="G102" s="846">
        <v>14</v>
      </c>
      <c r="H102" s="849">
        <v>45512</v>
      </c>
      <c r="I102" s="195"/>
    </row>
    <row r="103" spans="1:9" ht="15.75" thickBot="1">
      <c r="A103" s="871"/>
      <c r="B103" s="857"/>
      <c r="C103" s="845"/>
      <c r="D103" s="845"/>
      <c r="E103" s="171" t="s">
        <v>20</v>
      </c>
      <c r="F103" s="171">
        <v>8</v>
      </c>
      <c r="G103" s="848"/>
      <c r="H103" s="851"/>
      <c r="I103" s="195"/>
    </row>
    <row r="104" spans="1:9">
      <c r="A104" s="840">
        <v>96242</v>
      </c>
      <c r="B104" s="843" t="s">
        <v>34</v>
      </c>
      <c r="C104" s="843" t="s">
        <v>13</v>
      </c>
      <c r="D104" s="855">
        <f>(F104+F105+F106)</f>
        <v>24</v>
      </c>
      <c r="E104" s="165" t="s">
        <v>14</v>
      </c>
      <c r="F104" s="165">
        <v>8.66</v>
      </c>
      <c r="G104" s="855">
        <v>26</v>
      </c>
      <c r="H104" s="849">
        <v>45512</v>
      </c>
      <c r="I104" s="195"/>
    </row>
    <row r="105" spans="1:9">
      <c r="A105" s="841"/>
      <c r="B105" s="844"/>
      <c r="C105" s="844"/>
      <c r="D105" s="856"/>
      <c r="E105" s="166" t="s">
        <v>22</v>
      </c>
      <c r="F105" s="166">
        <v>7.67</v>
      </c>
      <c r="G105" s="856"/>
      <c r="H105" s="850"/>
      <c r="I105" s="195"/>
    </row>
    <row r="106" spans="1:9" ht="15.75" thickBot="1">
      <c r="A106" s="842"/>
      <c r="B106" s="845"/>
      <c r="C106" s="845"/>
      <c r="D106" s="857"/>
      <c r="E106" s="171" t="s">
        <v>16</v>
      </c>
      <c r="F106" s="167">
        <v>7.67</v>
      </c>
      <c r="G106" s="857"/>
      <c r="H106" s="851"/>
      <c r="I106" s="195"/>
    </row>
    <row r="107" spans="1:9">
      <c r="A107" s="840">
        <v>112137</v>
      </c>
      <c r="B107" s="843" t="s">
        <v>30</v>
      </c>
      <c r="C107" s="843" t="s">
        <v>13</v>
      </c>
      <c r="D107" s="864">
        <f>SUM(F107:F111)</f>
        <v>54.86</v>
      </c>
      <c r="E107" s="165" t="s">
        <v>31</v>
      </c>
      <c r="F107" s="30">
        <v>12.66</v>
      </c>
      <c r="G107" s="846">
        <v>56</v>
      </c>
      <c r="H107" s="849">
        <v>45512</v>
      </c>
      <c r="I107" s="195"/>
    </row>
    <row r="108" spans="1:9">
      <c r="A108" s="841"/>
      <c r="B108" s="844"/>
      <c r="C108" s="844"/>
      <c r="D108" s="865"/>
      <c r="E108" s="166" t="s">
        <v>20</v>
      </c>
      <c r="F108" s="31">
        <v>15.66</v>
      </c>
      <c r="G108" s="847"/>
      <c r="H108" s="850"/>
      <c r="I108" s="195"/>
    </row>
    <row r="109" spans="1:9">
      <c r="A109" s="841"/>
      <c r="B109" s="844"/>
      <c r="C109" s="844"/>
      <c r="D109" s="865"/>
      <c r="E109" s="166" t="s">
        <v>22</v>
      </c>
      <c r="F109" s="31">
        <v>9.32</v>
      </c>
      <c r="G109" s="847"/>
      <c r="H109" s="850"/>
      <c r="I109" s="195"/>
    </row>
    <row r="110" spans="1:9">
      <c r="A110" s="841"/>
      <c r="B110" s="844"/>
      <c r="C110" s="844"/>
      <c r="D110" s="865"/>
      <c r="E110" s="166" t="s">
        <v>14</v>
      </c>
      <c r="F110" s="31">
        <v>9.32</v>
      </c>
      <c r="G110" s="847"/>
      <c r="H110" s="850"/>
      <c r="I110" s="195"/>
    </row>
    <row r="111" spans="1:9">
      <c r="A111" s="841"/>
      <c r="B111" s="844"/>
      <c r="C111" s="844"/>
      <c r="D111" s="865"/>
      <c r="E111" s="166" t="s">
        <v>15</v>
      </c>
      <c r="F111" s="32">
        <v>7.9</v>
      </c>
      <c r="G111" s="847"/>
      <c r="H111" s="850"/>
      <c r="I111" s="195"/>
    </row>
    <row r="112" spans="1:9">
      <c r="A112" s="841"/>
      <c r="B112" s="844"/>
      <c r="C112" s="844" t="s">
        <v>18</v>
      </c>
      <c r="D112" s="865">
        <f>SUM(F112:F114)</f>
        <v>39.299999999999997</v>
      </c>
      <c r="E112" s="166" t="s">
        <v>31</v>
      </c>
      <c r="F112" s="32">
        <v>17.8</v>
      </c>
      <c r="G112" s="847">
        <v>41</v>
      </c>
      <c r="H112" s="850">
        <v>45512</v>
      </c>
      <c r="I112" s="195"/>
    </row>
    <row r="113" spans="1:9">
      <c r="A113" s="841"/>
      <c r="B113" s="844"/>
      <c r="C113" s="844"/>
      <c r="D113" s="865"/>
      <c r="E113" s="166" t="s">
        <v>20</v>
      </c>
      <c r="F113" s="32">
        <v>14.5</v>
      </c>
      <c r="G113" s="847"/>
      <c r="H113" s="850"/>
      <c r="I113" s="195"/>
    </row>
    <row r="114" spans="1:9" ht="15.75" thickBot="1">
      <c r="A114" s="842"/>
      <c r="B114" s="845"/>
      <c r="C114" s="845"/>
      <c r="D114" s="879"/>
      <c r="E114" s="167" t="s">
        <v>14</v>
      </c>
      <c r="F114" s="33">
        <v>7</v>
      </c>
      <c r="G114" s="848"/>
      <c r="H114" s="851"/>
      <c r="I114" s="195"/>
    </row>
    <row r="115" spans="1:9" ht="15" customHeight="1">
      <c r="A115" s="840">
        <v>95848</v>
      </c>
      <c r="B115" s="843" t="s">
        <v>30</v>
      </c>
      <c r="C115" s="843" t="s">
        <v>13</v>
      </c>
      <c r="D115" s="876">
        <f>SUM(F115:F117)</f>
        <v>18.89</v>
      </c>
      <c r="E115" s="165" t="s">
        <v>22</v>
      </c>
      <c r="F115" s="172">
        <v>6.41</v>
      </c>
      <c r="G115" s="855">
        <v>20</v>
      </c>
      <c r="H115" s="878">
        <v>45512</v>
      </c>
      <c r="I115" s="195"/>
    </row>
    <row r="116" spans="1:9">
      <c r="A116" s="841"/>
      <c r="B116" s="844"/>
      <c r="C116" s="844"/>
      <c r="D116" s="877"/>
      <c r="E116" s="166" t="s">
        <v>14</v>
      </c>
      <c r="F116" s="173">
        <v>5.64</v>
      </c>
      <c r="G116" s="856"/>
      <c r="H116" s="874"/>
      <c r="I116" s="195"/>
    </row>
    <row r="117" spans="1:9">
      <c r="A117" s="841"/>
      <c r="B117" s="844"/>
      <c r="C117" s="844"/>
      <c r="D117" s="877"/>
      <c r="E117" s="166" t="s">
        <v>15</v>
      </c>
      <c r="F117" s="173">
        <v>6.84</v>
      </c>
      <c r="G117" s="856"/>
      <c r="H117" s="874"/>
      <c r="I117" s="195"/>
    </row>
    <row r="118" spans="1:9">
      <c r="A118" s="841"/>
      <c r="B118" s="844"/>
      <c r="C118" s="844" t="s">
        <v>18</v>
      </c>
      <c r="D118" s="872">
        <f>SUM(F118:F123)</f>
        <v>10.080000000000002</v>
      </c>
      <c r="E118" s="166" t="s">
        <v>17</v>
      </c>
      <c r="F118" s="166">
        <v>0.27</v>
      </c>
      <c r="G118" s="856">
        <v>12</v>
      </c>
      <c r="H118" s="874">
        <v>45512</v>
      </c>
      <c r="I118" s="195"/>
    </row>
    <row r="119" spans="1:9">
      <c r="A119" s="841"/>
      <c r="B119" s="844"/>
      <c r="C119" s="844"/>
      <c r="D119" s="872"/>
      <c r="E119" s="166" t="s">
        <v>31</v>
      </c>
      <c r="F119" s="166">
        <v>0.8</v>
      </c>
      <c r="G119" s="856"/>
      <c r="H119" s="874"/>
      <c r="I119" s="195"/>
    </row>
    <row r="120" spans="1:9">
      <c r="A120" s="841"/>
      <c r="B120" s="844"/>
      <c r="C120" s="844"/>
      <c r="D120" s="872"/>
      <c r="E120" s="166" t="s">
        <v>20</v>
      </c>
      <c r="F120" s="166">
        <v>2.13</v>
      </c>
      <c r="G120" s="856"/>
      <c r="H120" s="874"/>
      <c r="I120" s="195"/>
    </row>
    <row r="121" spans="1:9">
      <c r="A121" s="841"/>
      <c r="B121" s="844"/>
      <c r="C121" s="844"/>
      <c r="D121" s="872"/>
      <c r="E121" s="166" t="s">
        <v>29</v>
      </c>
      <c r="F121" s="166">
        <v>1.6</v>
      </c>
      <c r="G121" s="856"/>
      <c r="H121" s="874"/>
      <c r="I121" s="195"/>
    </row>
    <row r="122" spans="1:9">
      <c r="A122" s="841"/>
      <c r="B122" s="844"/>
      <c r="C122" s="844"/>
      <c r="D122" s="872"/>
      <c r="E122" s="166" t="s">
        <v>14</v>
      </c>
      <c r="F122" s="166">
        <v>2.0699999999999998</v>
      </c>
      <c r="G122" s="856"/>
      <c r="H122" s="874"/>
      <c r="I122" s="195"/>
    </row>
    <row r="123" spans="1:9">
      <c r="A123" s="841"/>
      <c r="B123" s="844"/>
      <c r="C123" s="844"/>
      <c r="D123" s="872"/>
      <c r="E123" s="166" t="s">
        <v>15</v>
      </c>
      <c r="F123" s="166">
        <v>3.21</v>
      </c>
      <c r="G123" s="856"/>
      <c r="H123" s="874"/>
      <c r="I123" s="195"/>
    </row>
    <row r="124" spans="1:9">
      <c r="A124" s="841"/>
      <c r="B124" s="844"/>
      <c r="C124" s="169" t="s">
        <v>37</v>
      </c>
      <c r="D124" s="182">
        <v>1.54</v>
      </c>
      <c r="E124" s="166" t="s">
        <v>15</v>
      </c>
      <c r="F124" s="166">
        <v>1.54</v>
      </c>
      <c r="G124" s="166">
        <v>3</v>
      </c>
      <c r="H124" s="293">
        <v>45512</v>
      </c>
      <c r="I124" s="195"/>
    </row>
    <row r="125" spans="1:9">
      <c r="A125" s="841"/>
      <c r="B125" s="844"/>
      <c r="C125" s="844" t="s">
        <v>38</v>
      </c>
      <c r="D125" s="872">
        <f>SUM(F125:F129)</f>
        <v>18.98</v>
      </c>
      <c r="E125" s="166" t="s">
        <v>22</v>
      </c>
      <c r="F125" s="166">
        <v>4.05</v>
      </c>
      <c r="G125" s="856">
        <v>20</v>
      </c>
      <c r="H125" s="874">
        <v>45512</v>
      </c>
      <c r="I125" s="195"/>
    </row>
    <row r="126" spans="1:9">
      <c r="A126" s="841"/>
      <c r="B126" s="844"/>
      <c r="C126" s="844"/>
      <c r="D126" s="872"/>
      <c r="E126" s="166" t="s">
        <v>14</v>
      </c>
      <c r="F126" s="166">
        <v>1.35</v>
      </c>
      <c r="G126" s="856"/>
      <c r="H126" s="874"/>
      <c r="I126" s="195"/>
    </row>
    <row r="127" spans="1:9">
      <c r="A127" s="841"/>
      <c r="B127" s="844"/>
      <c r="C127" s="844"/>
      <c r="D127" s="872"/>
      <c r="E127" s="166" t="s">
        <v>20</v>
      </c>
      <c r="F127" s="166">
        <v>10.07</v>
      </c>
      <c r="G127" s="856"/>
      <c r="H127" s="874"/>
      <c r="I127" s="195"/>
    </row>
    <row r="128" spans="1:9">
      <c r="A128" s="841"/>
      <c r="B128" s="844"/>
      <c r="C128" s="844"/>
      <c r="D128" s="872"/>
      <c r="E128" s="166" t="s">
        <v>31</v>
      </c>
      <c r="F128" s="166">
        <v>3.17</v>
      </c>
      <c r="G128" s="856"/>
      <c r="H128" s="874"/>
      <c r="I128" s="195"/>
    </row>
    <row r="129" spans="1:9" ht="15.75" thickBot="1">
      <c r="A129" s="842"/>
      <c r="B129" s="845"/>
      <c r="C129" s="845"/>
      <c r="D129" s="873"/>
      <c r="E129" s="167" t="s">
        <v>39</v>
      </c>
      <c r="F129" s="167">
        <v>0.34</v>
      </c>
      <c r="G129" s="857"/>
      <c r="H129" s="875"/>
      <c r="I129" s="195"/>
    </row>
    <row r="130" spans="1:9">
      <c r="A130" s="840">
        <v>164527</v>
      </c>
      <c r="B130" s="843" t="s">
        <v>40</v>
      </c>
      <c r="C130" s="843" t="s">
        <v>13</v>
      </c>
      <c r="D130" s="855">
        <f>SUM(F130:F134)</f>
        <v>17.149999999999999</v>
      </c>
      <c r="E130" s="165" t="s">
        <v>20</v>
      </c>
      <c r="F130" s="165">
        <v>6.47</v>
      </c>
      <c r="G130" s="855">
        <v>19</v>
      </c>
      <c r="H130" s="849">
        <v>45513</v>
      </c>
      <c r="I130" s="195"/>
    </row>
    <row r="131" spans="1:9">
      <c r="A131" s="841"/>
      <c r="B131" s="844"/>
      <c r="C131" s="844"/>
      <c r="D131" s="856"/>
      <c r="E131" s="166" t="s">
        <v>17</v>
      </c>
      <c r="F131" s="166">
        <v>0.86</v>
      </c>
      <c r="G131" s="856"/>
      <c r="H131" s="850"/>
      <c r="I131" s="195"/>
    </row>
    <row r="132" spans="1:9">
      <c r="A132" s="841"/>
      <c r="B132" s="844"/>
      <c r="C132" s="844"/>
      <c r="D132" s="856"/>
      <c r="E132" s="166" t="s">
        <v>31</v>
      </c>
      <c r="F132" s="166">
        <v>0.87</v>
      </c>
      <c r="G132" s="856"/>
      <c r="H132" s="850"/>
      <c r="I132" s="195"/>
    </row>
    <row r="133" spans="1:9">
      <c r="A133" s="841"/>
      <c r="B133" s="844"/>
      <c r="C133" s="844"/>
      <c r="D133" s="856"/>
      <c r="E133" s="169" t="s">
        <v>14</v>
      </c>
      <c r="F133" s="166">
        <v>8.86</v>
      </c>
      <c r="G133" s="856"/>
      <c r="H133" s="850"/>
      <c r="I133" s="195"/>
    </row>
    <row r="134" spans="1:9" ht="15.75" thickBot="1">
      <c r="A134" s="842"/>
      <c r="B134" s="845"/>
      <c r="C134" s="845"/>
      <c r="D134" s="857"/>
      <c r="E134" s="171" t="s">
        <v>16</v>
      </c>
      <c r="F134" s="167">
        <v>0.09</v>
      </c>
      <c r="G134" s="857"/>
      <c r="H134" s="851"/>
      <c r="I134" s="195"/>
    </row>
    <row r="135" spans="1:9">
      <c r="A135" s="840">
        <v>112129</v>
      </c>
      <c r="B135" s="843" t="s">
        <v>30</v>
      </c>
      <c r="C135" s="843" t="s">
        <v>13</v>
      </c>
      <c r="D135" s="843">
        <f>SUM(F135:F137)</f>
        <v>34.799999999999997</v>
      </c>
      <c r="E135" s="168" t="s">
        <v>22</v>
      </c>
      <c r="F135" s="168">
        <v>10.83</v>
      </c>
      <c r="G135" s="846">
        <v>36</v>
      </c>
      <c r="H135" s="849">
        <v>45513</v>
      </c>
      <c r="I135" s="195"/>
    </row>
    <row r="136" spans="1:9">
      <c r="A136" s="841"/>
      <c r="B136" s="844"/>
      <c r="C136" s="844"/>
      <c r="D136" s="844"/>
      <c r="E136" s="169" t="s">
        <v>16</v>
      </c>
      <c r="F136" s="169">
        <v>12.43</v>
      </c>
      <c r="G136" s="847"/>
      <c r="H136" s="850"/>
      <c r="I136" s="195"/>
    </row>
    <row r="137" spans="1:9" ht="15.75" thickBot="1">
      <c r="A137" s="842"/>
      <c r="B137" s="845"/>
      <c r="C137" s="845"/>
      <c r="D137" s="845"/>
      <c r="E137" s="171" t="s">
        <v>14</v>
      </c>
      <c r="F137" s="171">
        <v>11.54</v>
      </c>
      <c r="G137" s="848"/>
      <c r="H137" s="851"/>
      <c r="I137" s="195"/>
    </row>
    <row r="138" spans="1:9">
      <c r="A138" s="840">
        <v>103385</v>
      </c>
      <c r="B138" s="843" t="s">
        <v>41</v>
      </c>
      <c r="C138" s="843" t="s">
        <v>13</v>
      </c>
      <c r="D138" s="843">
        <f>SUM(F138+F139+F140)</f>
        <v>13</v>
      </c>
      <c r="E138" s="168" t="s">
        <v>16</v>
      </c>
      <c r="F138" s="168">
        <v>7</v>
      </c>
      <c r="G138" s="846">
        <v>15</v>
      </c>
      <c r="H138" s="849">
        <v>45513</v>
      </c>
      <c r="I138" s="195"/>
    </row>
    <row r="139" spans="1:9">
      <c r="A139" s="841"/>
      <c r="B139" s="844"/>
      <c r="C139" s="844"/>
      <c r="D139" s="844"/>
      <c r="E139" s="169" t="s">
        <v>14</v>
      </c>
      <c r="F139" s="169">
        <v>1</v>
      </c>
      <c r="G139" s="847"/>
      <c r="H139" s="850"/>
      <c r="I139" s="195"/>
    </row>
    <row r="140" spans="1:9" ht="15.75" thickBot="1">
      <c r="A140" s="871"/>
      <c r="B140" s="857"/>
      <c r="C140" s="845"/>
      <c r="D140" s="845"/>
      <c r="E140" s="171" t="s">
        <v>22</v>
      </c>
      <c r="F140" s="171">
        <v>5</v>
      </c>
      <c r="G140" s="848"/>
      <c r="H140" s="851"/>
      <c r="I140" s="195"/>
    </row>
    <row r="141" spans="1:9">
      <c r="A141" s="840">
        <v>151951</v>
      </c>
      <c r="B141" s="843" t="s">
        <v>42</v>
      </c>
      <c r="C141" s="843" t="s">
        <v>13</v>
      </c>
      <c r="D141" s="843">
        <f>(F141+F142)</f>
        <v>10</v>
      </c>
      <c r="E141" s="168" t="s">
        <v>16</v>
      </c>
      <c r="F141" s="168">
        <v>5</v>
      </c>
      <c r="G141" s="846">
        <v>12</v>
      </c>
      <c r="H141" s="849">
        <v>45513</v>
      </c>
      <c r="I141" s="195"/>
    </row>
    <row r="142" spans="1:9" ht="15.75" thickBot="1">
      <c r="A142" s="871"/>
      <c r="B142" s="857"/>
      <c r="C142" s="857"/>
      <c r="D142" s="845"/>
      <c r="E142" s="171" t="s">
        <v>14</v>
      </c>
      <c r="F142" s="171">
        <v>5</v>
      </c>
      <c r="G142" s="848"/>
      <c r="H142" s="851"/>
      <c r="I142" s="195"/>
    </row>
    <row r="143" spans="1:9">
      <c r="A143" s="840">
        <v>3125908</v>
      </c>
      <c r="B143" s="843" t="s">
        <v>42</v>
      </c>
      <c r="C143" s="843" t="s">
        <v>13</v>
      </c>
      <c r="D143" s="843">
        <f>(F143+F144+F145)</f>
        <v>32.82</v>
      </c>
      <c r="E143" s="168" t="s">
        <v>43</v>
      </c>
      <c r="F143" s="168">
        <v>5.34</v>
      </c>
      <c r="G143" s="846">
        <v>34</v>
      </c>
      <c r="H143" s="849">
        <v>45513</v>
      </c>
      <c r="I143" s="195"/>
    </row>
    <row r="144" spans="1:9">
      <c r="A144" s="841"/>
      <c r="B144" s="844"/>
      <c r="C144" s="844"/>
      <c r="D144" s="844"/>
      <c r="E144" s="169" t="s">
        <v>14</v>
      </c>
      <c r="F144" s="169">
        <v>19.54</v>
      </c>
      <c r="G144" s="847"/>
      <c r="H144" s="850"/>
      <c r="I144" s="195"/>
    </row>
    <row r="145" spans="1:9" ht="15.75" thickBot="1">
      <c r="A145" s="871"/>
      <c r="B145" s="857"/>
      <c r="C145" s="857"/>
      <c r="D145" s="845"/>
      <c r="E145" s="171" t="s">
        <v>16</v>
      </c>
      <c r="F145" s="171">
        <v>7.94</v>
      </c>
      <c r="G145" s="848"/>
      <c r="H145" s="851"/>
      <c r="I145" s="195"/>
    </row>
    <row r="146" spans="1:9" ht="15" customHeight="1">
      <c r="A146" s="840">
        <v>3101234</v>
      </c>
      <c r="B146" s="843" t="s">
        <v>42</v>
      </c>
      <c r="C146" s="843" t="s">
        <v>13</v>
      </c>
      <c r="D146" s="843">
        <f>SUM(F146+F147)</f>
        <v>15.5</v>
      </c>
      <c r="E146" s="165" t="s">
        <v>14</v>
      </c>
      <c r="F146" s="168">
        <f>(0.9+3.6+4.6)</f>
        <v>9.1</v>
      </c>
      <c r="G146" s="846">
        <v>17</v>
      </c>
      <c r="H146" s="837">
        <v>45513</v>
      </c>
      <c r="I146" s="195"/>
    </row>
    <row r="147" spans="1:9" ht="15.75" thickBot="1">
      <c r="A147" s="842"/>
      <c r="B147" s="845"/>
      <c r="C147" s="845"/>
      <c r="D147" s="845"/>
      <c r="E147" s="167" t="s">
        <v>16</v>
      </c>
      <c r="F147" s="171">
        <f>(3.8+2.6)</f>
        <v>6.4</v>
      </c>
      <c r="G147" s="848"/>
      <c r="H147" s="839"/>
      <c r="I147" s="195"/>
    </row>
    <row r="148" spans="1:9">
      <c r="A148" s="840">
        <v>164142</v>
      </c>
      <c r="B148" s="843" t="s">
        <v>44</v>
      </c>
      <c r="C148" s="843" t="s">
        <v>13</v>
      </c>
      <c r="D148" s="843">
        <f>(F148+F149)</f>
        <v>19.8</v>
      </c>
      <c r="E148" s="165" t="s">
        <v>14</v>
      </c>
      <c r="F148" s="168">
        <v>9.8000000000000007</v>
      </c>
      <c r="G148" s="846">
        <v>21</v>
      </c>
      <c r="H148" s="837">
        <v>45513</v>
      </c>
      <c r="I148" s="195"/>
    </row>
    <row r="149" spans="1:9" ht="15.75" thickBot="1">
      <c r="A149" s="842"/>
      <c r="B149" s="845"/>
      <c r="C149" s="845"/>
      <c r="D149" s="845"/>
      <c r="E149" s="167" t="s">
        <v>16</v>
      </c>
      <c r="F149" s="171">
        <v>10</v>
      </c>
      <c r="G149" s="848"/>
      <c r="H149" s="839"/>
      <c r="I149" s="195"/>
    </row>
    <row r="150" spans="1:9">
      <c r="A150" s="840">
        <v>164155</v>
      </c>
      <c r="B150" s="843" t="s">
        <v>44</v>
      </c>
      <c r="C150" s="843" t="s">
        <v>13</v>
      </c>
      <c r="D150" s="843">
        <f>SUM(F150:F151)</f>
        <v>24</v>
      </c>
      <c r="E150" s="165" t="s">
        <v>16</v>
      </c>
      <c r="F150" s="168">
        <v>12</v>
      </c>
      <c r="G150" s="861">
        <v>26</v>
      </c>
      <c r="H150" s="837">
        <v>45513</v>
      </c>
      <c r="I150" s="195"/>
    </row>
    <row r="151" spans="1:9">
      <c r="A151" s="841"/>
      <c r="B151" s="844"/>
      <c r="C151" s="844"/>
      <c r="D151" s="844"/>
      <c r="E151" s="166" t="s">
        <v>14</v>
      </c>
      <c r="F151" s="169">
        <v>12</v>
      </c>
      <c r="G151" s="862"/>
      <c r="H151" s="838"/>
      <c r="I151" s="195"/>
    </row>
    <row r="152" spans="1:9">
      <c r="A152" s="841"/>
      <c r="B152" s="844"/>
      <c r="C152" s="844" t="s">
        <v>18</v>
      </c>
      <c r="D152" s="844">
        <f>SUM(F152:F156)</f>
        <v>10</v>
      </c>
      <c r="E152" s="166" t="s">
        <v>45</v>
      </c>
      <c r="F152" s="169">
        <v>2.5</v>
      </c>
      <c r="G152" s="862">
        <v>12</v>
      </c>
      <c r="H152" s="838">
        <v>45513</v>
      </c>
      <c r="I152" s="195"/>
    </row>
    <row r="153" spans="1:9">
      <c r="A153" s="841"/>
      <c r="B153" s="844"/>
      <c r="C153" s="844"/>
      <c r="D153" s="844"/>
      <c r="E153" s="166" t="s">
        <v>46</v>
      </c>
      <c r="F153" s="169">
        <v>2.5</v>
      </c>
      <c r="G153" s="862"/>
      <c r="H153" s="838"/>
      <c r="I153" s="195"/>
    </row>
    <row r="154" spans="1:9">
      <c r="A154" s="841"/>
      <c r="B154" s="844"/>
      <c r="C154" s="844"/>
      <c r="D154" s="844"/>
      <c r="E154" s="166" t="s">
        <v>47</v>
      </c>
      <c r="F154" s="169">
        <v>1.2</v>
      </c>
      <c r="G154" s="862"/>
      <c r="H154" s="838"/>
      <c r="I154" s="195"/>
    </row>
    <row r="155" spans="1:9">
      <c r="A155" s="841"/>
      <c r="B155" s="844"/>
      <c r="C155" s="844"/>
      <c r="D155" s="844"/>
      <c r="E155" s="166" t="s">
        <v>48</v>
      </c>
      <c r="F155" s="169">
        <v>0.8</v>
      </c>
      <c r="G155" s="862"/>
      <c r="H155" s="838"/>
      <c r="I155" s="195"/>
    </row>
    <row r="156" spans="1:9" ht="15.75" thickBot="1">
      <c r="A156" s="842"/>
      <c r="B156" s="845"/>
      <c r="C156" s="845"/>
      <c r="D156" s="845"/>
      <c r="E156" s="167" t="s">
        <v>49</v>
      </c>
      <c r="F156" s="171">
        <v>3</v>
      </c>
      <c r="G156" s="863"/>
      <c r="H156" s="839"/>
      <c r="I156" s="195"/>
    </row>
    <row r="157" spans="1:9">
      <c r="A157" s="840">
        <v>154552</v>
      </c>
      <c r="B157" s="843" t="s">
        <v>41</v>
      </c>
      <c r="C157" s="843" t="s">
        <v>13</v>
      </c>
      <c r="D157" s="843">
        <f>SUM(F157:F158)</f>
        <v>15</v>
      </c>
      <c r="E157" s="168" t="s">
        <v>16</v>
      </c>
      <c r="F157" s="168">
        <v>5.6</v>
      </c>
      <c r="G157" s="846">
        <v>17</v>
      </c>
      <c r="H157" s="849">
        <v>45513</v>
      </c>
      <c r="I157" s="195"/>
    </row>
    <row r="158" spans="1:9" ht="15.75" thickBot="1">
      <c r="A158" s="871"/>
      <c r="B158" s="857"/>
      <c r="C158" s="857"/>
      <c r="D158" s="845"/>
      <c r="E158" s="171" t="s">
        <v>14</v>
      </c>
      <c r="F158" s="171">
        <v>9.4</v>
      </c>
      <c r="G158" s="848"/>
      <c r="H158" s="851"/>
      <c r="I158" s="195"/>
    </row>
    <row r="159" spans="1:9" ht="15" customHeight="1">
      <c r="A159" s="840">
        <v>109921</v>
      </c>
      <c r="B159" s="843" t="s">
        <v>50</v>
      </c>
      <c r="C159" s="843" t="s">
        <v>13</v>
      </c>
      <c r="D159" s="855">
        <f>SUM(F159:F160)</f>
        <v>28.72</v>
      </c>
      <c r="E159" s="165" t="s">
        <v>16</v>
      </c>
      <c r="F159" s="165">
        <v>8.89</v>
      </c>
      <c r="G159" s="855">
        <v>30</v>
      </c>
      <c r="H159" s="849">
        <v>45514</v>
      </c>
      <c r="I159" s="195"/>
    </row>
    <row r="160" spans="1:9" ht="15.75" thickBot="1">
      <c r="A160" s="842"/>
      <c r="B160" s="845"/>
      <c r="C160" s="845"/>
      <c r="D160" s="857"/>
      <c r="E160" s="167" t="s">
        <v>14</v>
      </c>
      <c r="F160" s="167">
        <v>19.829999999999998</v>
      </c>
      <c r="G160" s="857"/>
      <c r="H160" s="851"/>
      <c r="I160" s="195"/>
    </row>
    <row r="161" spans="1:9">
      <c r="A161" s="840">
        <v>96026</v>
      </c>
      <c r="B161" s="843" t="s">
        <v>51</v>
      </c>
      <c r="C161" s="843" t="s">
        <v>13</v>
      </c>
      <c r="D161" s="843">
        <f>SUM(F161:F167)</f>
        <v>33.64</v>
      </c>
      <c r="E161" s="168" t="s">
        <v>22</v>
      </c>
      <c r="F161" s="168">
        <f>(3.73+3.78)</f>
        <v>7.51</v>
      </c>
      <c r="G161" s="846">
        <v>35</v>
      </c>
      <c r="H161" s="868">
        <v>45514</v>
      </c>
      <c r="I161" s="195"/>
    </row>
    <row r="162" spans="1:9">
      <c r="A162" s="841"/>
      <c r="B162" s="844"/>
      <c r="C162" s="844"/>
      <c r="D162" s="844"/>
      <c r="E162" s="169" t="s">
        <v>31</v>
      </c>
      <c r="F162" s="169">
        <v>6.27</v>
      </c>
      <c r="G162" s="847"/>
      <c r="H162" s="869"/>
      <c r="I162" s="195"/>
    </row>
    <row r="163" spans="1:9">
      <c r="A163" s="841"/>
      <c r="B163" s="844"/>
      <c r="C163" s="844"/>
      <c r="D163" s="844"/>
      <c r="E163" s="169" t="s">
        <v>20</v>
      </c>
      <c r="F163" s="179">
        <v>5.87</v>
      </c>
      <c r="G163" s="847"/>
      <c r="H163" s="869"/>
      <c r="I163" s="195"/>
    </row>
    <row r="164" spans="1:9">
      <c r="A164" s="841"/>
      <c r="B164" s="844"/>
      <c r="C164" s="844"/>
      <c r="D164" s="844"/>
      <c r="E164" s="169" t="s">
        <v>17</v>
      </c>
      <c r="F164" s="179">
        <v>3</v>
      </c>
      <c r="G164" s="847"/>
      <c r="H164" s="869"/>
      <c r="I164" s="195"/>
    </row>
    <row r="165" spans="1:9">
      <c r="A165" s="841"/>
      <c r="B165" s="844"/>
      <c r="C165" s="844"/>
      <c r="D165" s="844"/>
      <c r="E165" s="169" t="s">
        <v>14</v>
      </c>
      <c r="F165" s="179">
        <f>(4+4.2)</f>
        <v>8.1999999999999993</v>
      </c>
      <c r="G165" s="847"/>
      <c r="H165" s="869"/>
      <c r="I165" s="195"/>
    </row>
    <row r="166" spans="1:9">
      <c r="A166" s="841"/>
      <c r="B166" s="844"/>
      <c r="C166" s="844"/>
      <c r="D166" s="844"/>
      <c r="E166" s="169" t="s">
        <v>52</v>
      </c>
      <c r="F166" s="179">
        <v>0.42</v>
      </c>
      <c r="G166" s="847"/>
      <c r="H166" s="869"/>
      <c r="I166" s="195"/>
    </row>
    <row r="167" spans="1:9" ht="15.75" thickBot="1">
      <c r="A167" s="842"/>
      <c r="B167" s="845"/>
      <c r="C167" s="845"/>
      <c r="D167" s="845"/>
      <c r="E167" s="171" t="s">
        <v>15</v>
      </c>
      <c r="F167" s="180">
        <v>2.37</v>
      </c>
      <c r="G167" s="848"/>
      <c r="H167" s="870"/>
      <c r="I167" s="195"/>
    </row>
    <row r="168" spans="1:9">
      <c r="A168" s="840">
        <v>153729</v>
      </c>
      <c r="B168" s="843" t="s">
        <v>53</v>
      </c>
      <c r="C168" s="843" t="s">
        <v>13</v>
      </c>
      <c r="D168" s="864">
        <f>SUM(F168:F170)</f>
        <v>98.9</v>
      </c>
      <c r="E168" s="165" t="s">
        <v>14</v>
      </c>
      <c r="F168" s="30">
        <v>37.6</v>
      </c>
      <c r="G168" s="866">
        <v>100</v>
      </c>
      <c r="H168" s="849">
        <v>45518</v>
      </c>
      <c r="I168" s="195"/>
    </row>
    <row r="169" spans="1:9">
      <c r="A169" s="841"/>
      <c r="B169" s="844"/>
      <c r="C169" s="844"/>
      <c r="D169" s="865"/>
      <c r="E169" s="166" t="s">
        <v>16</v>
      </c>
      <c r="F169" s="31">
        <v>53.4</v>
      </c>
      <c r="G169" s="867"/>
      <c r="H169" s="850"/>
      <c r="I169" s="195"/>
    </row>
    <row r="170" spans="1:9">
      <c r="A170" s="841"/>
      <c r="B170" s="844"/>
      <c r="C170" s="844"/>
      <c r="D170" s="865"/>
      <c r="E170" s="166" t="s">
        <v>20</v>
      </c>
      <c r="F170" s="31">
        <v>7.9</v>
      </c>
      <c r="G170" s="867"/>
      <c r="H170" s="850"/>
      <c r="I170" s="195"/>
    </row>
    <row r="171" spans="1:9" ht="15.75" thickBot="1">
      <c r="A171" s="842"/>
      <c r="B171" s="845"/>
      <c r="C171" s="171" t="s">
        <v>18</v>
      </c>
      <c r="D171" s="181">
        <f>SUM(F171)</f>
        <v>16</v>
      </c>
      <c r="E171" s="167" t="s">
        <v>20</v>
      </c>
      <c r="F171" s="33">
        <v>16</v>
      </c>
      <c r="G171" s="174">
        <v>18</v>
      </c>
      <c r="H171" s="294">
        <v>45518</v>
      </c>
      <c r="I171" s="195"/>
    </row>
    <row r="172" spans="1:9">
      <c r="A172" s="858">
        <v>3104702</v>
      </c>
      <c r="B172" s="846" t="s">
        <v>54</v>
      </c>
      <c r="C172" s="846" t="s">
        <v>13</v>
      </c>
      <c r="D172" s="846">
        <f>SUM(F172:F174)</f>
        <v>11.3</v>
      </c>
      <c r="E172" s="172" t="s">
        <v>16</v>
      </c>
      <c r="F172" s="172">
        <v>2.2000000000000002</v>
      </c>
      <c r="G172" s="861">
        <v>13</v>
      </c>
      <c r="H172" s="849">
        <v>45520</v>
      </c>
      <c r="I172" s="195"/>
    </row>
    <row r="173" spans="1:9">
      <c r="A173" s="859"/>
      <c r="B173" s="847"/>
      <c r="C173" s="847"/>
      <c r="D173" s="847"/>
      <c r="E173" s="173" t="s">
        <v>14</v>
      </c>
      <c r="F173" s="173">
        <v>4.5</v>
      </c>
      <c r="G173" s="862"/>
      <c r="H173" s="850"/>
      <c r="I173" s="195"/>
    </row>
    <row r="174" spans="1:9" ht="15.75" thickBot="1">
      <c r="A174" s="860"/>
      <c r="B174" s="848"/>
      <c r="C174" s="848"/>
      <c r="D174" s="848"/>
      <c r="E174" s="176" t="s">
        <v>26</v>
      </c>
      <c r="F174" s="174">
        <v>4.5999999999999996</v>
      </c>
      <c r="G174" s="863"/>
      <c r="H174" s="851"/>
      <c r="I174" s="195"/>
    </row>
    <row r="175" spans="1:9">
      <c r="A175" s="858">
        <v>3104716</v>
      </c>
      <c r="B175" s="846" t="s">
        <v>54</v>
      </c>
      <c r="C175" s="846" t="s">
        <v>13</v>
      </c>
      <c r="D175" s="846">
        <f>SUM(F175:F177)</f>
        <v>3.3999999999999995</v>
      </c>
      <c r="E175" s="172" t="s">
        <v>55</v>
      </c>
      <c r="F175" s="172">
        <v>1.1299999999999999</v>
      </c>
      <c r="G175" s="861">
        <v>5</v>
      </c>
      <c r="H175" s="849">
        <v>45520</v>
      </c>
      <c r="I175" s="195"/>
    </row>
    <row r="176" spans="1:9">
      <c r="A176" s="859"/>
      <c r="B176" s="847"/>
      <c r="C176" s="847"/>
      <c r="D176" s="847"/>
      <c r="E176" s="173" t="s">
        <v>56</v>
      </c>
      <c r="F176" s="173">
        <v>1.1299999999999999</v>
      </c>
      <c r="G176" s="862"/>
      <c r="H176" s="850"/>
      <c r="I176" s="195"/>
    </row>
    <row r="177" spans="1:9" ht="15.75" thickBot="1">
      <c r="A177" s="860"/>
      <c r="B177" s="848"/>
      <c r="C177" s="848"/>
      <c r="D177" s="848"/>
      <c r="E177" s="176" t="s">
        <v>57</v>
      </c>
      <c r="F177" s="174">
        <v>1.1399999999999999</v>
      </c>
      <c r="G177" s="863"/>
      <c r="H177" s="851"/>
      <c r="I177" s="195"/>
    </row>
    <row r="178" spans="1:9">
      <c r="A178" s="840">
        <v>150360</v>
      </c>
      <c r="B178" s="843" t="s">
        <v>58</v>
      </c>
      <c r="C178" s="843" t="s">
        <v>13</v>
      </c>
      <c r="D178" s="843">
        <f>SUM(F178:F179)</f>
        <v>34.450000000000003</v>
      </c>
      <c r="E178" s="165" t="s">
        <v>20</v>
      </c>
      <c r="F178" s="168">
        <f>(2.77+4.13+3.28+4.15+4.47+1+2.72+3.57)</f>
        <v>26.09</v>
      </c>
      <c r="G178" s="846">
        <v>36</v>
      </c>
      <c r="H178" s="849">
        <v>45525</v>
      </c>
      <c r="I178" s="195"/>
    </row>
    <row r="179" spans="1:9">
      <c r="A179" s="841"/>
      <c r="B179" s="844"/>
      <c r="C179" s="844"/>
      <c r="D179" s="844"/>
      <c r="E179" s="166" t="s">
        <v>31</v>
      </c>
      <c r="F179" s="169">
        <f>(0.89+1.36+1.11+1.32+1.43+0.31+0.81+1.13)</f>
        <v>8.36</v>
      </c>
      <c r="G179" s="847"/>
      <c r="H179" s="850"/>
      <c r="I179" s="195"/>
    </row>
    <row r="180" spans="1:9">
      <c r="A180" s="841"/>
      <c r="B180" s="844"/>
      <c r="C180" s="844" t="s">
        <v>37</v>
      </c>
      <c r="D180" s="844">
        <f>SUM(F180:F183)</f>
        <v>54</v>
      </c>
      <c r="E180" s="166" t="s">
        <v>20</v>
      </c>
      <c r="F180" s="169">
        <v>40</v>
      </c>
      <c r="G180" s="847">
        <v>56</v>
      </c>
      <c r="H180" s="850">
        <v>45525</v>
      </c>
      <c r="I180" s="195"/>
    </row>
    <row r="181" spans="1:9">
      <c r="A181" s="841"/>
      <c r="B181" s="844"/>
      <c r="C181" s="844"/>
      <c r="D181" s="844"/>
      <c r="E181" s="166" t="s">
        <v>31</v>
      </c>
      <c r="F181" s="169">
        <v>13</v>
      </c>
      <c r="G181" s="847"/>
      <c r="H181" s="850"/>
      <c r="I181" s="195"/>
    </row>
    <row r="182" spans="1:9">
      <c r="A182" s="841"/>
      <c r="B182" s="844"/>
      <c r="C182" s="844"/>
      <c r="D182" s="844"/>
      <c r="E182" s="166" t="s">
        <v>17</v>
      </c>
      <c r="F182" s="169">
        <v>0.5</v>
      </c>
      <c r="G182" s="847"/>
      <c r="H182" s="850"/>
      <c r="I182" s="195"/>
    </row>
    <row r="183" spans="1:9" ht="15.75" thickBot="1">
      <c r="A183" s="842"/>
      <c r="B183" s="845"/>
      <c r="C183" s="845"/>
      <c r="D183" s="845"/>
      <c r="E183" s="167" t="s">
        <v>39</v>
      </c>
      <c r="F183" s="171">
        <v>0.5</v>
      </c>
      <c r="G183" s="848"/>
      <c r="H183" s="851"/>
      <c r="I183" s="195"/>
    </row>
    <row r="184" spans="1:9">
      <c r="A184" s="840">
        <v>122424</v>
      </c>
      <c r="B184" s="843" t="s">
        <v>58</v>
      </c>
      <c r="C184" s="843" t="s">
        <v>13</v>
      </c>
      <c r="D184" s="843">
        <f>SUM(F184:F186)</f>
        <v>19.920000000000002</v>
      </c>
      <c r="E184" s="165" t="s">
        <v>20</v>
      </c>
      <c r="F184" s="168">
        <v>12.85</v>
      </c>
      <c r="G184" s="846">
        <v>21</v>
      </c>
      <c r="H184" s="837">
        <v>45525</v>
      </c>
      <c r="I184" s="195"/>
    </row>
    <row r="185" spans="1:9">
      <c r="A185" s="841"/>
      <c r="B185" s="844"/>
      <c r="C185" s="844"/>
      <c r="D185" s="844"/>
      <c r="E185" s="166" t="s">
        <v>31</v>
      </c>
      <c r="F185" s="169">
        <v>6.47</v>
      </c>
      <c r="G185" s="847"/>
      <c r="H185" s="838"/>
      <c r="I185" s="195"/>
    </row>
    <row r="186" spans="1:9" ht="15.75" thickBot="1">
      <c r="A186" s="842"/>
      <c r="B186" s="845"/>
      <c r="C186" s="845"/>
      <c r="D186" s="845"/>
      <c r="E186" s="167" t="s">
        <v>17</v>
      </c>
      <c r="F186" s="171">
        <v>0.6</v>
      </c>
      <c r="G186" s="848"/>
      <c r="H186" s="839"/>
      <c r="I186" s="195"/>
    </row>
    <row r="187" spans="1:9">
      <c r="A187" s="840">
        <v>103084</v>
      </c>
      <c r="B187" s="843" t="s">
        <v>58</v>
      </c>
      <c r="C187" s="843" t="s">
        <v>13</v>
      </c>
      <c r="D187" s="843">
        <f>SUM(F187:F189)</f>
        <v>23.52</v>
      </c>
      <c r="E187" s="165" t="s">
        <v>20</v>
      </c>
      <c r="F187" s="168">
        <v>12.94</v>
      </c>
      <c r="G187" s="846">
        <v>25</v>
      </c>
      <c r="H187" s="837">
        <v>45525</v>
      </c>
      <c r="I187" s="195"/>
    </row>
    <row r="188" spans="1:9">
      <c r="A188" s="841"/>
      <c r="B188" s="844"/>
      <c r="C188" s="844"/>
      <c r="D188" s="844"/>
      <c r="E188" s="166" t="s">
        <v>31</v>
      </c>
      <c r="F188" s="169">
        <v>9.42</v>
      </c>
      <c r="G188" s="847"/>
      <c r="H188" s="838"/>
      <c r="I188" s="195"/>
    </row>
    <row r="189" spans="1:9" ht="15.75" thickBot="1">
      <c r="A189" s="842"/>
      <c r="B189" s="845"/>
      <c r="C189" s="845"/>
      <c r="D189" s="845"/>
      <c r="E189" s="167" t="s">
        <v>17</v>
      </c>
      <c r="F189" s="171">
        <v>1.1599999999999999</v>
      </c>
      <c r="G189" s="848"/>
      <c r="H189" s="839"/>
      <c r="I189" s="195"/>
    </row>
    <row r="190" spans="1:9">
      <c r="A190" s="840">
        <v>96048</v>
      </c>
      <c r="B190" s="843" t="s">
        <v>59</v>
      </c>
      <c r="C190" s="843" t="s">
        <v>13</v>
      </c>
      <c r="D190" s="843">
        <f>SUM(F190:F192)</f>
        <v>7.89</v>
      </c>
      <c r="E190" s="165" t="s">
        <v>20</v>
      </c>
      <c r="F190" s="168">
        <f>SUM(2.52+2.3)</f>
        <v>4.82</v>
      </c>
      <c r="G190" s="846">
        <v>9</v>
      </c>
      <c r="H190" s="837">
        <v>45525</v>
      </c>
      <c r="I190" s="195"/>
    </row>
    <row r="191" spans="1:9">
      <c r="A191" s="841"/>
      <c r="B191" s="844"/>
      <c r="C191" s="844"/>
      <c r="D191" s="844"/>
      <c r="E191" s="166" t="s">
        <v>31</v>
      </c>
      <c r="F191" s="169">
        <f>(1.17+1.14)</f>
        <v>2.3099999999999996</v>
      </c>
      <c r="G191" s="847"/>
      <c r="H191" s="838"/>
      <c r="I191" s="195"/>
    </row>
    <row r="192" spans="1:9" ht="15.75" thickBot="1">
      <c r="A192" s="842"/>
      <c r="B192" s="845"/>
      <c r="C192" s="845"/>
      <c r="D192" s="845"/>
      <c r="E192" s="167" t="s">
        <v>17</v>
      </c>
      <c r="F192" s="171">
        <f>(0.39+0.37)</f>
        <v>0.76</v>
      </c>
      <c r="G192" s="848"/>
      <c r="H192" s="839"/>
      <c r="I192" s="195"/>
    </row>
    <row r="193" spans="1:9">
      <c r="A193" s="840">
        <v>91302</v>
      </c>
      <c r="B193" s="843" t="s">
        <v>30</v>
      </c>
      <c r="C193" s="852" t="s">
        <v>13</v>
      </c>
      <c r="D193" s="855">
        <f>SUM(F193:F195)</f>
        <v>6.8</v>
      </c>
      <c r="E193" s="168" t="s">
        <v>20</v>
      </c>
      <c r="F193" s="168">
        <v>4.5999999999999996</v>
      </c>
      <c r="G193" s="846">
        <v>8</v>
      </c>
      <c r="H193" s="837">
        <v>45527</v>
      </c>
      <c r="I193" s="195"/>
    </row>
    <row r="194" spans="1:9">
      <c r="A194" s="841"/>
      <c r="B194" s="844"/>
      <c r="C194" s="853"/>
      <c r="D194" s="856"/>
      <c r="E194" s="169" t="s">
        <v>17</v>
      </c>
      <c r="F194" s="169">
        <v>1.4</v>
      </c>
      <c r="G194" s="847"/>
      <c r="H194" s="838"/>
      <c r="I194" s="195"/>
    </row>
    <row r="195" spans="1:9" ht="15.75" thickBot="1">
      <c r="A195" s="842"/>
      <c r="B195" s="845"/>
      <c r="C195" s="854"/>
      <c r="D195" s="857"/>
      <c r="E195" s="171" t="s">
        <v>14</v>
      </c>
      <c r="F195" s="171">
        <v>0.8</v>
      </c>
      <c r="G195" s="848"/>
      <c r="H195" s="839"/>
      <c r="I195" s="195"/>
    </row>
    <row r="196" spans="1:9" ht="15.75" thickBot="1">
      <c r="A196" s="27">
        <v>150879</v>
      </c>
      <c r="B196" s="28" t="s">
        <v>30</v>
      </c>
      <c r="C196" s="34" t="s">
        <v>13</v>
      </c>
      <c r="D196" s="25">
        <f>SUM(F196:F196)</f>
        <v>3</v>
      </c>
      <c r="E196" s="28" t="s">
        <v>14</v>
      </c>
      <c r="F196" s="28">
        <v>3</v>
      </c>
      <c r="G196" s="23">
        <v>5</v>
      </c>
      <c r="H196" s="295">
        <v>45527</v>
      </c>
      <c r="I196" s="195"/>
    </row>
    <row r="197" spans="1:9">
      <c r="A197" s="840">
        <v>150908</v>
      </c>
      <c r="B197" s="843" t="s">
        <v>30</v>
      </c>
      <c r="C197" s="852" t="s">
        <v>13</v>
      </c>
      <c r="D197" s="855">
        <f>(F197+F198)</f>
        <v>5</v>
      </c>
      <c r="E197" s="188" t="s">
        <v>16</v>
      </c>
      <c r="F197" s="165">
        <v>3</v>
      </c>
      <c r="G197" s="846">
        <v>7</v>
      </c>
      <c r="H197" s="837">
        <v>45527</v>
      </c>
      <c r="I197" s="195"/>
    </row>
    <row r="198" spans="1:9" ht="15.75" thickBot="1">
      <c r="A198" s="842"/>
      <c r="B198" s="845"/>
      <c r="C198" s="854"/>
      <c r="D198" s="857"/>
      <c r="E198" s="167" t="s">
        <v>60</v>
      </c>
      <c r="F198" s="167">
        <v>2</v>
      </c>
      <c r="G198" s="848"/>
      <c r="H198" s="839"/>
      <c r="I198" s="195"/>
    </row>
    <row r="199" spans="1:9">
      <c r="A199" s="840">
        <v>150850</v>
      </c>
      <c r="B199" s="843" t="s">
        <v>30</v>
      </c>
      <c r="C199" s="852" t="s">
        <v>13</v>
      </c>
      <c r="D199" s="855">
        <f>SUM(F199+F200)</f>
        <v>15</v>
      </c>
      <c r="E199" s="188" t="s">
        <v>16</v>
      </c>
      <c r="F199" s="188">
        <v>10</v>
      </c>
      <c r="G199" s="846">
        <v>17</v>
      </c>
      <c r="H199" s="837">
        <v>45527</v>
      </c>
      <c r="I199" s="195"/>
    </row>
    <row r="200" spans="1:9" ht="15.75" thickBot="1">
      <c r="A200" s="842"/>
      <c r="B200" s="845"/>
      <c r="C200" s="854"/>
      <c r="D200" s="857"/>
      <c r="E200" s="171" t="s">
        <v>14</v>
      </c>
      <c r="F200" s="171">
        <v>5</v>
      </c>
      <c r="G200" s="848"/>
      <c r="H200" s="839"/>
      <c r="I200" s="195"/>
    </row>
    <row r="201" spans="1:9">
      <c r="A201" s="840">
        <v>112498</v>
      </c>
      <c r="B201" s="843" t="s">
        <v>30</v>
      </c>
      <c r="C201" s="852" t="s">
        <v>13</v>
      </c>
      <c r="D201" s="855">
        <f>SUM(F201:F207)</f>
        <v>19</v>
      </c>
      <c r="E201" s="188" t="s">
        <v>22</v>
      </c>
      <c r="F201" s="188">
        <v>4</v>
      </c>
      <c r="G201" s="846">
        <v>21</v>
      </c>
      <c r="H201" s="837">
        <v>45527</v>
      </c>
      <c r="I201" s="195"/>
    </row>
    <row r="202" spans="1:9">
      <c r="A202" s="841"/>
      <c r="B202" s="844"/>
      <c r="C202" s="853"/>
      <c r="D202" s="856"/>
      <c r="E202" s="189" t="s">
        <v>14</v>
      </c>
      <c r="F202" s="189">
        <v>1</v>
      </c>
      <c r="G202" s="847"/>
      <c r="H202" s="838"/>
      <c r="I202" s="195"/>
    </row>
    <row r="203" spans="1:9">
      <c r="A203" s="841"/>
      <c r="B203" s="844"/>
      <c r="C203" s="853"/>
      <c r="D203" s="856"/>
      <c r="E203" s="189" t="s">
        <v>26</v>
      </c>
      <c r="F203" s="189">
        <v>2</v>
      </c>
      <c r="G203" s="847"/>
      <c r="H203" s="838"/>
      <c r="I203" s="195"/>
    </row>
    <row r="204" spans="1:9">
      <c r="A204" s="841"/>
      <c r="B204" s="844"/>
      <c r="C204" s="853"/>
      <c r="D204" s="856"/>
      <c r="E204" s="189" t="s">
        <v>16</v>
      </c>
      <c r="F204" s="189">
        <v>1</v>
      </c>
      <c r="G204" s="847"/>
      <c r="H204" s="838"/>
      <c r="I204" s="195"/>
    </row>
    <row r="205" spans="1:9">
      <c r="A205" s="841"/>
      <c r="B205" s="844"/>
      <c r="C205" s="853"/>
      <c r="D205" s="856"/>
      <c r="E205" s="189" t="s">
        <v>17</v>
      </c>
      <c r="F205" s="189">
        <v>1</v>
      </c>
      <c r="G205" s="847"/>
      <c r="H205" s="838"/>
      <c r="I205" s="195"/>
    </row>
    <row r="206" spans="1:9">
      <c r="A206" s="841"/>
      <c r="B206" s="844"/>
      <c r="C206" s="853"/>
      <c r="D206" s="856"/>
      <c r="E206" s="189" t="s">
        <v>20</v>
      </c>
      <c r="F206" s="189">
        <v>7</v>
      </c>
      <c r="G206" s="847"/>
      <c r="H206" s="838"/>
      <c r="I206" s="195"/>
    </row>
    <row r="207" spans="1:9" ht="15.75" thickBot="1">
      <c r="A207" s="842"/>
      <c r="B207" s="845"/>
      <c r="C207" s="854"/>
      <c r="D207" s="857"/>
      <c r="E207" s="171" t="s">
        <v>49</v>
      </c>
      <c r="F207" s="171">
        <v>3</v>
      </c>
      <c r="G207" s="848"/>
      <c r="H207" s="839"/>
      <c r="I207" s="195"/>
    </row>
    <row r="208" spans="1:9" ht="15.75" thickBot="1">
      <c r="A208" s="27">
        <v>150851</v>
      </c>
      <c r="B208" s="28" t="s">
        <v>30</v>
      </c>
      <c r="C208" s="34" t="s">
        <v>13</v>
      </c>
      <c r="D208" s="25">
        <f>SUM(F208:F208)</f>
        <v>5</v>
      </c>
      <c r="E208" s="35" t="s">
        <v>16</v>
      </c>
      <c r="F208" s="35">
        <v>5</v>
      </c>
      <c r="G208" s="23">
        <v>7</v>
      </c>
      <c r="H208" s="295">
        <v>45527</v>
      </c>
      <c r="I208" s="195"/>
    </row>
    <row r="209" spans="1:9" ht="15.75" thickBot="1">
      <c r="A209" s="27">
        <v>117959</v>
      </c>
      <c r="B209" s="28" t="s">
        <v>32</v>
      </c>
      <c r="C209" s="28" t="s">
        <v>13</v>
      </c>
      <c r="D209" s="28">
        <f>(F209)</f>
        <v>9.1999999999999993</v>
      </c>
      <c r="E209" s="28" t="s">
        <v>14</v>
      </c>
      <c r="F209" s="28">
        <v>9.1999999999999993</v>
      </c>
      <c r="G209" s="23">
        <v>11</v>
      </c>
      <c r="H209" s="291">
        <v>45527</v>
      </c>
      <c r="I209" s="195"/>
    </row>
    <row r="210" spans="1:9" ht="15" customHeight="1">
      <c r="A210" s="840">
        <v>151427</v>
      </c>
      <c r="B210" s="843" t="s">
        <v>41</v>
      </c>
      <c r="C210" s="843" t="s">
        <v>13</v>
      </c>
      <c r="D210" s="843">
        <f>SUM(F210:F212)</f>
        <v>26</v>
      </c>
      <c r="E210" s="168" t="s">
        <v>16</v>
      </c>
      <c r="F210" s="168">
        <v>8</v>
      </c>
      <c r="G210" s="846">
        <v>28</v>
      </c>
      <c r="H210" s="849">
        <v>45527</v>
      </c>
      <c r="I210" s="195"/>
    </row>
    <row r="211" spans="1:9">
      <c r="A211" s="841"/>
      <c r="B211" s="844"/>
      <c r="C211" s="844"/>
      <c r="D211" s="844"/>
      <c r="E211" s="169" t="s">
        <v>26</v>
      </c>
      <c r="F211" s="169">
        <v>8</v>
      </c>
      <c r="G211" s="847"/>
      <c r="H211" s="850"/>
      <c r="I211" s="195"/>
    </row>
    <row r="212" spans="1:9" ht="15.75" thickBot="1">
      <c r="A212" s="842"/>
      <c r="B212" s="845"/>
      <c r="C212" s="845"/>
      <c r="D212" s="845"/>
      <c r="E212" s="171" t="s">
        <v>14</v>
      </c>
      <c r="F212" s="171">
        <v>10</v>
      </c>
      <c r="G212" s="848"/>
      <c r="H212" s="851"/>
      <c r="I212" s="195"/>
    </row>
    <row r="213" spans="1:9">
      <c r="A213" s="822">
        <v>97094</v>
      </c>
      <c r="B213" s="825" t="s">
        <v>61</v>
      </c>
      <c r="C213" s="828" t="s">
        <v>13</v>
      </c>
      <c r="D213" s="831">
        <f>(F213+F214)</f>
        <v>6.21</v>
      </c>
      <c r="E213" s="185" t="s">
        <v>62</v>
      </c>
      <c r="F213" s="185">
        <v>2.61</v>
      </c>
      <c r="G213" s="834">
        <v>8</v>
      </c>
      <c r="H213" s="837">
        <v>45530</v>
      </c>
      <c r="I213" s="195"/>
    </row>
    <row r="214" spans="1:9" ht="15.75" thickBot="1">
      <c r="A214" s="824"/>
      <c r="B214" s="827"/>
      <c r="C214" s="830"/>
      <c r="D214" s="833"/>
      <c r="E214" s="187" t="s">
        <v>60</v>
      </c>
      <c r="F214" s="187">
        <v>3.6</v>
      </c>
      <c r="G214" s="836"/>
      <c r="H214" s="839"/>
      <c r="I214" s="195"/>
    </row>
    <row r="215" spans="1:9" ht="15" customHeight="1">
      <c r="A215" s="822">
        <v>119502</v>
      </c>
      <c r="B215" s="825" t="s">
        <v>63</v>
      </c>
      <c r="C215" s="828" t="s">
        <v>13</v>
      </c>
      <c r="D215" s="831">
        <f>(F215+F216+F217+F218)</f>
        <v>13.500000000000002</v>
      </c>
      <c r="E215" s="185" t="s">
        <v>26</v>
      </c>
      <c r="F215" s="185">
        <v>4.2</v>
      </c>
      <c r="G215" s="834">
        <v>15</v>
      </c>
      <c r="H215" s="837">
        <v>45531</v>
      </c>
      <c r="I215" s="195"/>
    </row>
    <row r="216" spans="1:9">
      <c r="A216" s="823"/>
      <c r="B216" s="826"/>
      <c r="C216" s="829"/>
      <c r="D216" s="832"/>
      <c r="E216" s="186" t="s">
        <v>14</v>
      </c>
      <c r="F216" s="186">
        <v>1</v>
      </c>
      <c r="G216" s="835"/>
      <c r="H216" s="838"/>
      <c r="I216" s="195"/>
    </row>
    <row r="217" spans="1:9">
      <c r="A217" s="823"/>
      <c r="B217" s="826"/>
      <c r="C217" s="829"/>
      <c r="D217" s="832"/>
      <c r="E217" s="186" t="s">
        <v>16</v>
      </c>
      <c r="F217" s="186">
        <v>5.9</v>
      </c>
      <c r="G217" s="835"/>
      <c r="H217" s="838"/>
      <c r="I217" s="195"/>
    </row>
    <row r="218" spans="1:9" ht="15.75" thickBot="1">
      <c r="A218" s="824"/>
      <c r="B218" s="827"/>
      <c r="C218" s="830"/>
      <c r="D218" s="833"/>
      <c r="E218" s="187" t="s">
        <v>17</v>
      </c>
      <c r="F218" s="187">
        <v>2.4</v>
      </c>
      <c r="G218" s="836"/>
      <c r="H218" s="839"/>
      <c r="I218" s="195"/>
    </row>
    <row r="219" spans="1:9" ht="15.75" thickBot="1">
      <c r="A219" s="36">
        <v>166518</v>
      </c>
      <c r="B219" s="37" t="s">
        <v>51</v>
      </c>
      <c r="C219" s="38" t="s">
        <v>64</v>
      </c>
      <c r="D219" s="37">
        <v>6.18</v>
      </c>
      <c r="E219" s="37" t="s">
        <v>20</v>
      </c>
      <c r="F219" s="39">
        <v>6.18</v>
      </c>
      <c r="G219" s="37">
        <v>8</v>
      </c>
      <c r="H219" s="296">
        <v>45530</v>
      </c>
      <c r="I219" s="195"/>
    </row>
    <row r="220" spans="1:9" ht="15" customHeight="1">
      <c r="A220" s="560">
        <v>88168</v>
      </c>
      <c r="B220" s="562" t="s">
        <v>42</v>
      </c>
      <c r="C220" s="183" t="s">
        <v>65</v>
      </c>
      <c r="D220" s="183">
        <v>9.23</v>
      </c>
      <c r="E220" s="183" t="s">
        <v>16</v>
      </c>
      <c r="F220" s="183">
        <v>9.23</v>
      </c>
      <c r="G220" s="183">
        <v>11</v>
      </c>
      <c r="H220" s="591">
        <v>45530</v>
      </c>
      <c r="I220" s="195"/>
    </row>
    <row r="221" spans="1:9" ht="15.75" thickBot="1">
      <c r="A221" s="561"/>
      <c r="B221" s="563"/>
      <c r="C221" s="184" t="s">
        <v>66</v>
      </c>
      <c r="D221" s="184">
        <v>8.33</v>
      </c>
      <c r="E221" s="184" t="s">
        <v>14</v>
      </c>
      <c r="F221" s="184">
        <v>8.33</v>
      </c>
      <c r="G221" s="184">
        <v>10</v>
      </c>
      <c r="H221" s="593"/>
      <c r="I221" s="195"/>
    </row>
    <row r="222" spans="1:9" ht="15" customHeight="1">
      <c r="A222" s="378">
        <v>123052</v>
      </c>
      <c r="B222" s="380" t="s">
        <v>67</v>
      </c>
      <c r="C222" s="380" t="s">
        <v>68</v>
      </c>
      <c r="D222" s="380">
        <v>20</v>
      </c>
      <c r="E222" s="163" t="s">
        <v>14</v>
      </c>
      <c r="F222" s="163">
        <v>10.6</v>
      </c>
      <c r="G222" s="380">
        <v>22</v>
      </c>
      <c r="H222" s="382">
        <v>45531</v>
      </c>
      <c r="I222" s="195"/>
    </row>
    <row r="223" spans="1:9" ht="15.75" thickBot="1">
      <c r="A223" s="379"/>
      <c r="B223" s="381"/>
      <c r="C223" s="381"/>
      <c r="D223" s="381"/>
      <c r="E223" s="164" t="s">
        <v>16</v>
      </c>
      <c r="F223" s="164">
        <v>9.4</v>
      </c>
      <c r="G223" s="381"/>
      <c r="H223" s="383"/>
      <c r="I223" s="195"/>
    </row>
    <row r="224" spans="1:9" ht="15" customHeight="1">
      <c r="A224" s="378">
        <v>112944</v>
      </c>
      <c r="B224" s="380" t="s">
        <v>12</v>
      </c>
      <c r="C224" s="163" t="s">
        <v>69</v>
      </c>
      <c r="D224" s="163">
        <v>4.0999999999999996</v>
      </c>
      <c r="E224" s="163" t="s">
        <v>16</v>
      </c>
      <c r="F224" s="163">
        <v>4.0999999999999996</v>
      </c>
      <c r="G224" s="163">
        <v>6</v>
      </c>
      <c r="H224" s="382">
        <v>45531</v>
      </c>
      <c r="I224" s="195"/>
    </row>
    <row r="225" spans="1:9" ht="15.75" thickBot="1">
      <c r="A225" s="379"/>
      <c r="B225" s="381"/>
      <c r="C225" s="164" t="s">
        <v>70</v>
      </c>
      <c r="D225" s="164">
        <v>5.66</v>
      </c>
      <c r="E225" s="164" t="s">
        <v>14</v>
      </c>
      <c r="F225" s="164">
        <v>5.66</v>
      </c>
      <c r="G225" s="164">
        <v>7</v>
      </c>
      <c r="H225" s="383"/>
      <c r="I225" s="195"/>
    </row>
    <row r="226" spans="1:9" ht="15" customHeight="1">
      <c r="A226" s="560">
        <v>3153692</v>
      </c>
      <c r="B226" s="562" t="s">
        <v>12</v>
      </c>
      <c r="C226" s="604" t="s">
        <v>71</v>
      </c>
      <c r="D226" s="562">
        <v>10.19</v>
      </c>
      <c r="E226" s="183" t="s">
        <v>14</v>
      </c>
      <c r="F226" s="40">
        <v>2.5299999999999998</v>
      </c>
      <c r="G226" s="562">
        <v>12</v>
      </c>
      <c r="H226" s="382">
        <v>45531</v>
      </c>
      <c r="I226" s="195"/>
    </row>
    <row r="227" spans="1:9" ht="15.75" thickBot="1">
      <c r="A227" s="561"/>
      <c r="B227" s="563"/>
      <c r="C227" s="605"/>
      <c r="D227" s="563"/>
      <c r="E227" s="184" t="s">
        <v>16</v>
      </c>
      <c r="F227" s="41">
        <v>7.66</v>
      </c>
      <c r="G227" s="563"/>
      <c r="H227" s="622"/>
      <c r="I227" s="195"/>
    </row>
    <row r="228" spans="1:9" ht="15.75" thickBot="1">
      <c r="A228" s="36">
        <v>3153659</v>
      </c>
      <c r="B228" s="38" t="s">
        <v>12</v>
      </c>
      <c r="C228" s="38" t="s">
        <v>72</v>
      </c>
      <c r="D228" s="37">
        <v>3.81</v>
      </c>
      <c r="E228" s="37" t="s">
        <v>14</v>
      </c>
      <c r="F228" s="37">
        <v>3.81</v>
      </c>
      <c r="G228" s="37">
        <v>5</v>
      </c>
      <c r="H228" s="296">
        <v>45531</v>
      </c>
      <c r="I228" s="195"/>
    </row>
    <row r="229" spans="1:9" ht="15.75" thickBot="1">
      <c r="A229" s="36">
        <v>3153672</v>
      </c>
      <c r="B229" s="38" t="s">
        <v>12</v>
      </c>
      <c r="C229" s="38" t="s">
        <v>73</v>
      </c>
      <c r="D229" s="37">
        <v>5.83</v>
      </c>
      <c r="E229" s="37" t="s">
        <v>16</v>
      </c>
      <c r="F229" s="37">
        <v>5.83</v>
      </c>
      <c r="G229" s="37">
        <v>7</v>
      </c>
      <c r="H229" s="296">
        <v>45531</v>
      </c>
      <c r="I229" s="195"/>
    </row>
    <row r="230" spans="1:9" ht="15.75" thickBot="1">
      <c r="A230" s="36">
        <v>94624</v>
      </c>
      <c r="B230" s="37" t="s">
        <v>12</v>
      </c>
      <c r="C230" s="38" t="s">
        <v>74</v>
      </c>
      <c r="D230" s="37">
        <v>6.55</v>
      </c>
      <c r="E230" s="37" t="s">
        <v>14</v>
      </c>
      <c r="F230" s="37">
        <v>6.55</v>
      </c>
      <c r="G230" s="37">
        <v>8</v>
      </c>
      <c r="H230" s="296">
        <v>45531</v>
      </c>
      <c r="I230" s="195"/>
    </row>
    <row r="231" spans="1:9" ht="15.75" thickBot="1">
      <c r="A231" s="42">
        <v>91917</v>
      </c>
      <c r="B231" s="38" t="s">
        <v>75</v>
      </c>
      <c r="C231" s="38" t="s">
        <v>76</v>
      </c>
      <c r="D231" s="38">
        <v>8</v>
      </c>
      <c r="E231" s="38" t="s">
        <v>16</v>
      </c>
      <c r="F231" s="38">
        <v>8</v>
      </c>
      <c r="G231" s="38">
        <v>10</v>
      </c>
      <c r="H231" s="137">
        <v>45532</v>
      </c>
      <c r="I231" s="195"/>
    </row>
    <row r="232" spans="1:9" ht="15" customHeight="1">
      <c r="A232" s="378">
        <v>3126325</v>
      </c>
      <c r="B232" s="380" t="s">
        <v>30</v>
      </c>
      <c r="C232" s="380" t="s">
        <v>77</v>
      </c>
      <c r="D232" s="380">
        <v>5.3</v>
      </c>
      <c r="E232" s="163" t="s">
        <v>22</v>
      </c>
      <c r="F232" s="163">
        <v>2.2999999999999998</v>
      </c>
      <c r="G232" s="380">
        <v>7</v>
      </c>
      <c r="H232" s="382">
        <v>45533</v>
      </c>
      <c r="I232" s="195"/>
    </row>
    <row r="233" spans="1:9">
      <c r="A233" s="574"/>
      <c r="B233" s="553"/>
      <c r="C233" s="553" t="s">
        <v>78</v>
      </c>
      <c r="D233" s="553"/>
      <c r="E233" s="190" t="s">
        <v>22</v>
      </c>
      <c r="F233" s="190">
        <v>2.5</v>
      </c>
      <c r="G233" s="553"/>
      <c r="H233" s="620"/>
      <c r="I233" s="195"/>
    </row>
    <row r="234" spans="1:9" ht="15.75" thickBot="1">
      <c r="A234" s="379"/>
      <c r="B234" s="381"/>
      <c r="C234" s="381" t="s">
        <v>78</v>
      </c>
      <c r="D234" s="381"/>
      <c r="E234" s="164" t="s">
        <v>15</v>
      </c>
      <c r="F234" s="164">
        <v>0.5</v>
      </c>
      <c r="G234" s="381"/>
      <c r="H234" s="622"/>
      <c r="I234" s="195"/>
    </row>
    <row r="235" spans="1:9" ht="15" customHeight="1">
      <c r="A235" s="378">
        <v>90287</v>
      </c>
      <c r="B235" s="380" t="s">
        <v>79</v>
      </c>
      <c r="C235" s="604" t="s">
        <v>80</v>
      </c>
      <c r="D235" s="609">
        <v>15</v>
      </c>
      <c r="E235" s="43" t="s">
        <v>14</v>
      </c>
      <c r="F235" s="183">
        <v>4.5</v>
      </c>
      <c r="G235" s="562">
        <v>17</v>
      </c>
      <c r="H235" s="820">
        <v>45517</v>
      </c>
      <c r="I235" s="195"/>
    </row>
    <row r="236" spans="1:9">
      <c r="A236" s="574"/>
      <c r="B236" s="553"/>
      <c r="C236" s="615"/>
      <c r="D236" s="607"/>
      <c r="E236" s="44" t="s">
        <v>16</v>
      </c>
      <c r="F236" s="195">
        <v>4.5</v>
      </c>
      <c r="G236" s="590"/>
      <c r="H236" s="821"/>
      <c r="I236" s="195"/>
    </row>
    <row r="237" spans="1:9">
      <c r="A237" s="574"/>
      <c r="B237" s="553"/>
      <c r="C237" s="637"/>
      <c r="D237" s="608"/>
      <c r="E237" s="190" t="s">
        <v>81</v>
      </c>
      <c r="F237" s="195">
        <v>6</v>
      </c>
      <c r="G237" s="590"/>
      <c r="H237" s="821"/>
      <c r="I237" s="195"/>
    </row>
    <row r="238" spans="1:9">
      <c r="A238" s="574"/>
      <c r="B238" s="553"/>
      <c r="C238" s="596" t="s">
        <v>82</v>
      </c>
      <c r="D238" s="606">
        <v>19</v>
      </c>
      <c r="E238" s="190" t="s">
        <v>14</v>
      </c>
      <c r="F238" s="195">
        <v>6</v>
      </c>
      <c r="G238" s="590">
        <v>21</v>
      </c>
      <c r="H238" s="821"/>
      <c r="I238" s="195"/>
    </row>
    <row r="239" spans="1:9">
      <c r="A239" s="574"/>
      <c r="B239" s="553"/>
      <c r="C239" s="615"/>
      <c r="D239" s="607"/>
      <c r="E239" s="190" t="s">
        <v>83</v>
      </c>
      <c r="F239" s="195">
        <v>6</v>
      </c>
      <c r="G239" s="590"/>
      <c r="H239" s="821"/>
      <c r="I239" s="195"/>
    </row>
    <row r="240" spans="1:9" ht="15.75" thickBot="1">
      <c r="A240" s="619"/>
      <c r="B240" s="596"/>
      <c r="C240" s="615"/>
      <c r="D240" s="607"/>
      <c r="E240" s="191" t="s">
        <v>16</v>
      </c>
      <c r="F240" s="191">
        <v>7</v>
      </c>
      <c r="G240" s="606"/>
      <c r="H240" s="821"/>
      <c r="I240" s="195"/>
    </row>
    <row r="241" spans="1:9">
      <c r="A241" s="378">
        <v>150725</v>
      </c>
      <c r="B241" s="380" t="s">
        <v>84</v>
      </c>
      <c r="C241" s="43" t="s">
        <v>85</v>
      </c>
      <c r="D241" s="183">
        <v>9.5</v>
      </c>
      <c r="E241" s="163" t="s">
        <v>16</v>
      </c>
      <c r="F241" s="183">
        <v>9.5</v>
      </c>
      <c r="G241" s="183">
        <v>11</v>
      </c>
      <c r="H241" s="591">
        <v>45525</v>
      </c>
      <c r="I241" s="195"/>
    </row>
    <row r="242" spans="1:9" ht="15.75" thickBot="1">
      <c r="A242" s="379"/>
      <c r="B242" s="381"/>
      <c r="C242" s="164" t="s">
        <v>86</v>
      </c>
      <c r="D242" s="164">
        <v>3.5</v>
      </c>
      <c r="E242" s="164" t="s">
        <v>14</v>
      </c>
      <c r="F242" s="184">
        <v>3.5</v>
      </c>
      <c r="G242" s="184">
        <v>5</v>
      </c>
      <c r="H242" s="793"/>
      <c r="I242" s="195"/>
    </row>
    <row r="243" spans="1:9" ht="15" customHeight="1">
      <c r="A243" s="799">
        <v>3125747</v>
      </c>
      <c r="B243" s="637" t="s">
        <v>40</v>
      </c>
      <c r="C243" s="637" t="s">
        <v>87</v>
      </c>
      <c r="D243" s="637">
        <v>4</v>
      </c>
      <c r="E243" s="637" t="s">
        <v>20</v>
      </c>
      <c r="F243" s="608">
        <v>4</v>
      </c>
      <c r="G243" s="608">
        <v>6</v>
      </c>
      <c r="H243" s="800">
        <v>45525</v>
      </c>
      <c r="I243" s="195"/>
    </row>
    <row r="244" spans="1:9" ht="15.75" thickBot="1">
      <c r="A244" s="379"/>
      <c r="B244" s="381"/>
      <c r="C244" s="381"/>
      <c r="D244" s="381"/>
      <c r="E244" s="381"/>
      <c r="F244" s="563"/>
      <c r="G244" s="563"/>
      <c r="H244" s="793"/>
      <c r="I244" s="195"/>
    </row>
    <row r="245" spans="1:9">
      <c r="A245" s="378">
        <v>89630</v>
      </c>
      <c r="B245" s="380" t="s">
        <v>88</v>
      </c>
      <c r="C245" s="604" t="s">
        <v>89</v>
      </c>
      <c r="D245" s="818">
        <v>4.26</v>
      </c>
      <c r="E245" s="200" t="s">
        <v>14</v>
      </c>
      <c r="F245" s="45">
        <v>1.03</v>
      </c>
      <c r="G245" s="562">
        <v>6</v>
      </c>
      <c r="H245" s="591">
        <v>45527</v>
      </c>
      <c r="I245" s="195"/>
    </row>
    <row r="246" spans="1:9">
      <c r="A246" s="574"/>
      <c r="B246" s="553"/>
      <c r="C246" s="615"/>
      <c r="D246" s="814"/>
      <c r="E246" s="44" t="s">
        <v>14</v>
      </c>
      <c r="F246" s="46">
        <v>1.63</v>
      </c>
      <c r="G246" s="590"/>
      <c r="H246" s="792"/>
      <c r="I246" s="195"/>
    </row>
    <row r="247" spans="1:9">
      <c r="A247" s="574"/>
      <c r="B247" s="553"/>
      <c r="C247" s="637"/>
      <c r="D247" s="819"/>
      <c r="E247" s="190" t="s">
        <v>16</v>
      </c>
      <c r="F247" s="46">
        <v>1.6</v>
      </c>
      <c r="G247" s="590"/>
      <c r="H247" s="792"/>
      <c r="I247" s="195"/>
    </row>
    <row r="248" spans="1:9">
      <c r="A248" s="574"/>
      <c r="B248" s="553"/>
      <c r="C248" s="615" t="s">
        <v>87</v>
      </c>
      <c r="D248" s="814">
        <v>5.96</v>
      </c>
      <c r="E248" s="190" t="s">
        <v>14</v>
      </c>
      <c r="F248" s="47">
        <v>3.02</v>
      </c>
      <c r="G248" s="590">
        <v>7</v>
      </c>
      <c r="H248" s="792"/>
      <c r="I248" s="195"/>
    </row>
    <row r="249" spans="1:9">
      <c r="A249" s="574"/>
      <c r="B249" s="553"/>
      <c r="C249" s="637"/>
      <c r="D249" s="819"/>
      <c r="E249" s="18" t="s">
        <v>16</v>
      </c>
      <c r="F249" s="190">
        <v>2.94</v>
      </c>
      <c r="G249" s="590"/>
      <c r="H249" s="792"/>
      <c r="I249" s="195"/>
    </row>
    <row r="250" spans="1:9">
      <c r="A250" s="574"/>
      <c r="B250" s="553"/>
      <c r="C250" s="596" t="s">
        <v>90</v>
      </c>
      <c r="D250" s="813">
        <v>8.34</v>
      </c>
      <c r="E250" s="190" t="s">
        <v>20</v>
      </c>
      <c r="F250" s="46">
        <v>3.16</v>
      </c>
      <c r="G250" s="590">
        <v>10</v>
      </c>
      <c r="H250" s="792"/>
      <c r="I250" s="195"/>
    </row>
    <row r="251" spans="1:9">
      <c r="A251" s="574"/>
      <c r="B251" s="553"/>
      <c r="C251" s="615"/>
      <c r="D251" s="814"/>
      <c r="E251" s="18" t="s">
        <v>17</v>
      </c>
      <c r="F251" s="190">
        <v>0.96</v>
      </c>
      <c r="G251" s="590"/>
      <c r="H251" s="792"/>
      <c r="I251" s="195"/>
    </row>
    <row r="252" spans="1:9">
      <c r="A252" s="574"/>
      <c r="B252" s="553"/>
      <c r="C252" s="615"/>
      <c r="D252" s="814"/>
      <c r="E252" s="190" t="s">
        <v>20</v>
      </c>
      <c r="F252" s="46">
        <v>3.13</v>
      </c>
      <c r="G252" s="590"/>
      <c r="H252" s="792"/>
      <c r="I252" s="195"/>
    </row>
    <row r="253" spans="1:9" ht="15.75" thickBot="1">
      <c r="A253" s="379"/>
      <c r="B253" s="381"/>
      <c r="C253" s="605"/>
      <c r="D253" s="815"/>
      <c r="E253" s="48" t="s">
        <v>17</v>
      </c>
      <c r="F253" s="164">
        <v>1.0900000000000001</v>
      </c>
      <c r="G253" s="563"/>
      <c r="H253" s="793"/>
      <c r="I253" s="195"/>
    </row>
    <row r="254" spans="1:9">
      <c r="A254" s="378">
        <v>3125792</v>
      </c>
      <c r="B254" s="380" t="s">
        <v>54</v>
      </c>
      <c r="C254" s="604">
        <v>877</v>
      </c>
      <c r="D254" s="816">
        <v>7.7</v>
      </c>
      <c r="E254" s="43" t="s">
        <v>14</v>
      </c>
      <c r="F254" s="183">
        <v>4.4000000000000004</v>
      </c>
      <c r="G254" s="562">
        <v>9</v>
      </c>
      <c r="H254" s="591">
        <v>45527</v>
      </c>
      <c r="I254" s="195"/>
    </row>
    <row r="255" spans="1:9">
      <c r="A255" s="574"/>
      <c r="B255" s="553"/>
      <c r="C255" s="637"/>
      <c r="D255" s="817"/>
      <c r="E255" s="44" t="s">
        <v>16</v>
      </c>
      <c r="F255" s="195">
        <v>3.3</v>
      </c>
      <c r="G255" s="590"/>
      <c r="H255" s="792"/>
      <c r="I255" s="195"/>
    </row>
    <row r="256" spans="1:9">
      <c r="A256" s="574"/>
      <c r="B256" s="553"/>
      <c r="C256" s="596">
        <v>876</v>
      </c>
      <c r="D256" s="809">
        <v>6.4</v>
      </c>
      <c r="E256" s="190" t="s">
        <v>14</v>
      </c>
      <c r="F256" s="195">
        <v>3.6</v>
      </c>
      <c r="G256" s="590">
        <v>8</v>
      </c>
      <c r="H256" s="792"/>
      <c r="I256" s="195"/>
    </row>
    <row r="257" spans="1:9" ht="15.75" thickBot="1">
      <c r="A257" s="379"/>
      <c r="B257" s="381"/>
      <c r="C257" s="605"/>
      <c r="D257" s="810"/>
      <c r="E257" s="164" t="s">
        <v>16</v>
      </c>
      <c r="F257" s="184">
        <v>2.8</v>
      </c>
      <c r="G257" s="563"/>
      <c r="H257" s="793"/>
      <c r="I257" s="195"/>
    </row>
    <row r="258" spans="1:9" ht="15" customHeight="1">
      <c r="A258" s="378">
        <v>106782</v>
      </c>
      <c r="B258" s="380" t="s">
        <v>91</v>
      </c>
      <c r="C258" s="604" t="s">
        <v>92</v>
      </c>
      <c r="D258" s="811">
        <v>18.579999999999998</v>
      </c>
      <c r="E258" s="43" t="s">
        <v>14</v>
      </c>
      <c r="F258" s="198">
        <v>9.42</v>
      </c>
      <c r="G258" s="562">
        <v>20</v>
      </c>
      <c r="H258" s="591">
        <v>45530</v>
      </c>
      <c r="I258" s="195"/>
    </row>
    <row r="259" spans="1:9">
      <c r="A259" s="574"/>
      <c r="B259" s="553"/>
      <c r="C259" s="615"/>
      <c r="D259" s="812"/>
      <c r="E259" s="201" t="s">
        <v>15</v>
      </c>
      <c r="F259" s="49">
        <v>2.4</v>
      </c>
      <c r="G259" s="590"/>
      <c r="H259" s="792"/>
      <c r="I259" s="195"/>
    </row>
    <row r="260" spans="1:9">
      <c r="A260" s="574"/>
      <c r="B260" s="553"/>
      <c r="C260" s="615"/>
      <c r="D260" s="812"/>
      <c r="E260" s="44" t="s">
        <v>15</v>
      </c>
      <c r="F260" s="49">
        <v>2.44</v>
      </c>
      <c r="G260" s="590"/>
      <c r="H260" s="792"/>
      <c r="I260" s="195"/>
    </row>
    <row r="261" spans="1:9">
      <c r="A261" s="574"/>
      <c r="B261" s="553"/>
      <c r="C261" s="615"/>
      <c r="D261" s="812"/>
      <c r="E261" s="190" t="s">
        <v>14</v>
      </c>
      <c r="F261" s="49">
        <v>2.5</v>
      </c>
      <c r="G261" s="590"/>
      <c r="H261" s="792"/>
      <c r="I261" s="195"/>
    </row>
    <row r="262" spans="1:9" ht="15.75" thickBot="1">
      <c r="A262" s="619"/>
      <c r="B262" s="596"/>
      <c r="C262" s="615"/>
      <c r="D262" s="812"/>
      <c r="E262" s="191" t="s">
        <v>20</v>
      </c>
      <c r="F262" s="199">
        <v>1.82</v>
      </c>
      <c r="G262" s="606"/>
      <c r="H262" s="808"/>
      <c r="I262" s="195"/>
    </row>
    <row r="263" spans="1:9" ht="15" customHeight="1">
      <c r="A263" s="378">
        <v>3127464</v>
      </c>
      <c r="B263" s="380" t="s">
        <v>93</v>
      </c>
      <c r="C263" s="380" t="s">
        <v>94</v>
      </c>
      <c r="D263" s="380">
        <v>24.17</v>
      </c>
      <c r="E263" s="163" t="s">
        <v>14</v>
      </c>
      <c r="F263" s="163">
        <v>11.74</v>
      </c>
      <c r="G263" s="562">
        <v>26</v>
      </c>
      <c r="H263" s="591">
        <v>45530</v>
      </c>
      <c r="I263" s="195"/>
    </row>
    <row r="264" spans="1:9" ht="15.75" thickBot="1">
      <c r="A264" s="619"/>
      <c r="B264" s="596"/>
      <c r="C264" s="596"/>
      <c r="D264" s="596"/>
      <c r="E264" s="191" t="s">
        <v>15</v>
      </c>
      <c r="F264" s="191">
        <v>12.43</v>
      </c>
      <c r="G264" s="606"/>
      <c r="H264" s="808"/>
      <c r="I264" s="195"/>
    </row>
    <row r="265" spans="1:9">
      <c r="A265" s="384">
        <v>151236</v>
      </c>
      <c r="B265" s="386" t="s">
        <v>95</v>
      </c>
      <c r="C265" s="386" t="s">
        <v>96</v>
      </c>
      <c r="D265" s="386">
        <v>2</v>
      </c>
      <c r="E265" s="386" t="s">
        <v>14</v>
      </c>
      <c r="F265" s="390">
        <v>2</v>
      </c>
      <c r="G265" s="392">
        <v>4</v>
      </c>
      <c r="H265" s="394">
        <v>45534</v>
      </c>
      <c r="I265" s="195"/>
    </row>
    <row r="266" spans="1:9" ht="15.75" thickBot="1">
      <c r="A266" s="502"/>
      <c r="B266" s="449"/>
      <c r="C266" s="449"/>
      <c r="D266" s="449"/>
      <c r="E266" s="449"/>
      <c r="F266" s="807"/>
      <c r="G266" s="412"/>
      <c r="H266" s="466"/>
      <c r="I266" s="196"/>
    </row>
    <row r="267" spans="1:9">
      <c r="A267" s="801">
        <v>109456</v>
      </c>
      <c r="B267" s="803" t="s">
        <v>97</v>
      </c>
      <c r="C267" s="803" t="s">
        <v>98</v>
      </c>
      <c r="D267" s="803">
        <v>5</v>
      </c>
      <c r="E267" s="204" t="s">
        <v>62</v>
      </c>
      <c r="F267" s="204">
        <v>3.5</v>
      </c>
      <c r="G267" s="803">
        <v>7</v>
      </c>
      <c r="H267" s="805">
        <v>45530</v>
      </c>
      <c r="I267" s="797" t="s">
        <v>99</v>
      </c>
    </row>
    <row r="268" spans="1:9" ht="15.75" thickBot="1">
      <c r="A268" s="802"/>
      <c r="B268" s="804"/>
      <c r="C268" s="804"/>
      <c r="D268" s="804"/>
      <c r="E268" s="205" t="s">
        <v>16</v>
      </c>
      <c r="F268" s="205">
        <v>1.5</v>
      </c>
      <c r="G268" s="804"/>
      <c r="H268" s="806"/>
      <c r="I268" s="798"/>
    </row>
    <row r="269" spans="1:9" ht="15" customHeight="1">
      <c r="A269" s="799">
        <v>108330</v>
      </c>
      <c r="B269" s="637" t="s">
        <v>100</v>
      </c>
      <c r="C269" s="637" t="s">
        <v>98</v>
      </c>
      <c r="D269" s="637">
        <v>8.3000000000000007</v>
      </c>
      <c r="E269" s="193" t="s">
        <v>28</v>
      </c>
      <c r="F269" s="193">
        <v>5.3</v>
      </c>
      <c r="G269" s="637">
        <v>10</v>
      </c>
      <c r="H269" s="800">
        <v>45530</v>
      </c>
      <c r="I269" s="194"/>
    </row>
    <row r="270" spans="1:9" ht="15.75" thickBot="1">
      <c r="A270" s="379"/>
      <c r="B270" s="381"/>
      <c r="C270" s="381"/>
      <c r="D270" s="381"/>
      <c r="E270" s="164" t="s">
        <v>21</v>
      </c>
      <c r="F270" s="164">
        <v>3</v>
      </c>
      <c r="G270" s="381"/>
      <c r="H270" s="593"/>
      <c r="I270" s="195"/>
    </row>
    <row r="271" spans="1:9" ht="15" customHeight="1">
      <c r="A271" s="378">
        <v>89147</v>
      </c>
      <c r="B271" s="380" t="s">
        <v>101</v>
      </c>
      <c r="C271" s="163" t="s">
        <v>102</v>
      </c>
      <c r="D271" s="163">
        <v>2.8</v>
      </c>
      <c r="E271" s="163" t="s">
        <v>14</v>
      </c>
      <c r="F271" s="163">
        <v>2.8</v>
      </c>
      <c r="G271" s="163">
        <v>4</v>
      </c>
      <c r="H271" s="591">
        <v>45530</v>
      </c>
      <c r="I271" s="195"/>
    </row>
    <row r="272" spans="1:9" ht="15.75" thickBot="1">
      <c r="A272" s="379"/>
      <c r="B272" s="381"/>
      <c r="C272" s="164" t="s">
        <v>103</v>
      </c>
      <c r="D272" s="164">
        <v>3.22</v>
      </c>
      <c r="E272" s="164" t="s">
        <v>16</v>
      </c>
      <c r="F272" s="164">
        <v>3.22</v>
      </c>
      <c r="G272" s="164">
        <v>5</v>
      </c>
      <c r="H272" s="593"/>
      <c r="I272" s="195"/>
    </row>
    <row r="273" spans="1:9">
      <c r="A273" s="378">
        <v>90798</v>
      </c>
      <c r="B273" s="380" t="s">
        <v>101</v>
      </c>
      <c r="C273" s="163" t="s">
        <v>102</v>
      </c>
      <c r="D273" s="163">
        <v>2.11</v>
      </c>
      <c r="E273" s="163" t="s">
        <v>16</v>
      </c>
      <c r="F273" s="163">
        <v>2.11</v>
      </c>
      <c r="G273" s="163">
        <v>4</v>
      </c>
      <c r="H273" s="591">
        <v>45530</v>
      </c>
      <c r="I273" s="195"/>
    </row>
    <row r="274" spans="1:9">
      <c r="A274" s="574"/>
      <c r="B274" s="553"/>
      <c r="C274" s="553" t="s">
        <v>103</v>
      </c>
      <c r="D274" s="553">
        <v>1.85</v>
      </c>
      <c r="E274" s="190" t="s">
        <v>14</v>
      </c>
      <c r="F274" s="190">
        <v>0.55000000000000004</v>
      </c>
      <c r="G274" s="553">
        <v>3</v>
      </c>
      <c r="H274" s="592"/>
      <c r="I274" s="195"/>
    </row>
    <row r="275" spans="1:9" ht="15.75" thickBot="1">
      <c r="A275" s="379"/>
      <c r="B275" s="381"/>
      <c r="C275" s="381"/>
      <c r="D275" s="381"/>
      <c r="E275" s="164" t="s">
        <v>26</v>
      </c>
      <c r="F275" s="164">
        <v>1.3</v>
      </c>
      <c r="G275" s="381"/>
      <c r="H275" s="593"/>
      <c r="I275" s="195"/>
    </row>
    <row r="276" spans="1:9" ht="15.75" thickBot="1">
      <c r="A276" s="42">
        <v>163926</v>
      </c>
      <c r="B276" s="38" t="s">
        <v>104</v>
      </c>
      <c r="C276" s="38" t="s">
        <v>98</v>
      </c>
      <c r="D276" s="38">
        <v>3</v>
      </c>
      <c r="E276" s="38" t="s">
        <v>14</v>
      </c>
      <c r="F276" s="38">
        <v>3</v>
      </c>
      <c r="G276" s="38">
        <v>5</v>
      </c>
      <c r="H276" s="296">
        <v>45530</v>
      </c>
      <c r="I276" s="195"/>
    </row>
    <row r="277" spans="1:9" ht="15" customHeight="1">
      <c r="A277" s="378">
        <v>153973</v>
      </c>
      <c r="B277" s="380" t="s">
        <v>75</v>
      </c>
      <c r="C277" s="380" t="s">
        <v>98</v>
      </c>
      <c r="D277" s="380">
        <v>14.18</v>
      </c>
      <c r="E277" s="163" t="s">
        <v>26</v>
      </c>
      <c r="F277" s="163">
        <v>6.1</v>
      </c>
      <c r="G277" s="380">
        <v>16</v>
      </c>
      <c r="H277" s="591">
        <v>45530</v>
      </c>
      <c r="I277" s="195"/>
    </row>
    <row r="278" spans="1:9">
      <c r="A278" s="574"/>
      <c r="B278" s="553"/>
      <c r="C278" s="553"/>
      <c r="D278" s="553"/>
      <c r="E278" s="190" t="s">
        <v>16</v>
      </c>
      <c r="F278" s="190">
        <v>2.68</v>
      </c>
      <c r="G278" s="553"/>
      <c r="H278" s="592"/>
      <c r="I278" s="195"/>
    </row>
    <row r="279" spans="1:9">
      <c r="A279" s="574"/>
      <c r="B279" s="553"/>
      <c r="C279" s="553"/>
      <c r="D279" s="553"/>
      <c r="E279" s="190" t="s">
        <v>14</v>
      </c>
      <c r="F279" s="190">
        <v>3.3</v>
      </c>
      <c r="G279" s="553"/>
      <c r="H279" s="592"/>
      <c r="I279" s="195"/>
    </row>
    <row r="280" spans="1:9" ht="15.75" thickBot="1">
      <c r="A280" s="379"/>
      <c r="B280" s="381"/>
      <c r="C280" s="381"/>
      <c r="D280" s="381"/>
      <c r="E280" s="164" t="s">
        <v>105</v>
      </c>
      <c r="F280" s="164">
        <v>2.1</v>
      </c>
      <c r="G280" s="381"/>
      <c r="H280" s="593"/>
      <c r="I280" s="195"/>
    </row>
    <row r="281" spans="1:9" ht="30.75" thickBot="1">
      <c r="A281" s="143">
        <v>172461</v>
      </c>
      <c r="B281" s="144" t="s">
        <v>106</v>
      </c>
      <c r="C281" s="144" t="s">
        <v>98</v>
      </c>
      <c r="D281" s="144">
        <v>6.5</v>
      </c>
      <c r="E281" s="144" t="s">
        <v>16</v>
      </c>
      <c r="F281" s="144">
        <v>6.5</v>
      </c>
      <c r="G281" s="144">
        <v>8</v>
      </c>
      <c r="H281" s="145">
        <v>45530</v>
      </c>
      <c r="I281" s="323" t="s">
        <v>107</v>
      </c>
    </row>
    <row r="282" spans="1:9">
      <c r="A282" s="378">
        <v>176225</v>
      </c>
      <c r="B282" s="380" t="s">
        <v>100</v>
      </c>
      <c r="C282" s="163" t="s">
        <v>102</v>
      </c>
      <c r="D282" s="163">
        <v>5.01</v>
      </c>
      <c r="E282" s="163" t="s">
        <v>14</v>
      </c>
      <c r="F282" s="163">
        <v>5.01</v>
      </c>
      <c r="G282" s="163">
        <v>7</v>
      </c>
      <c r="H282" s="591">
        <v>45530</v>
      </c>
      <c r="I282" s="195"/>
    </row>
    <row r="283" spans="1:9" ht="15.75" thickBot="1">
      <c r="A283" s="379"/>
      <c r="B283" s="381"/>
      <c r="C283" s="164" t="s">
        <v>103</v>
      </c>
      <c r="D283" s="164">
        <v>8.6</v>
      </c>
      <c r="E283" s="164" t="s">
        <v>16</v>
      </c>
      <c r="F283" s="164">
        <v>8.6</v>
      </c>
      <c r="G283" s="164">
        <v>10</v>
      </c>
      <c r="H283" s="593"/>
      <c r="I283" s="195"/>
    </row>
    <row r="284" spans="1:9" ht="15" customHeight="1">
      <c r="A284" s="378">
        <v>178495</v>
      </c>
      <c r="B284" s="380" t="s">
        <v>100</v>
      </c>
      <c r="C284" s="380" t="s">
        <v>98</v>
      </c>
      <c r="D284" s="380">
        <v>3</v>
      </c>
      <c r="E284" s="163" t="s">
        <v>14</v>
      </c>
      <c r="F284" s="163">
        <v>1</v>
      </c>
      <c r="G284" s="380">
        <v>5</v>
      </c>
      <c r="H284" s="591">
        <v>45530</v>
      </c>
      <c r="I284" s="195"/>
    </row>
    <row r="285" spans="1:9" ht="15.75" thickBot="1">
      <c r="A285" s="379"/>
      <c r="B285" s="381"/>
      <c r="C285" s="381"/>
      <c r="D285" s="381"/>
      <c r="E285" s="164" t="s">
        <v>16</v>
      </c>
      <c r="F285" s="164">
        <v>2</v>
      </c>
      <c r="G285" s="381"/>
      <c r="H285" s="593"/>
      <c r="I285" s="195"/>
    </row>
    <row r="286" spans="1:9">
      <c r="A286" s="378">
        <v>173612</v>
      </c>
      <c r="B286" s="380" t="s">
        <v>100</v>
      </c>
      <c r="C286" s="380" t="s">
        <v>98</v>
      </c>
      <c r="D286" s="380">
        <v>8.9600000000000009</v>
      </c>
      <c r="E286" s="163" t="s">
        <v>16</v>
      </c>
      <c r="F286" s="163">
        <v>3</v>
      </c>
      <c r="G286" s="386">
        <v>10</v>
      </c>
      <c r="H286" s="591">
        <v>45530</v>
      </c>
      <c r="I286" s="195"/>
    </row>
    <row r="287" spans="1:9">
      <c r="A287" s="574"/>
      <c r="B287" s="553"/>
      <c r="C287" s="553"/>
      <c r="D287" s="553"/>
      <c r="E287" s="190" t="s">
        <v>14</v>
      </c>
      <c r="F287" s="190">
        <v>1.71</v>
      </c>
      <c r="G287" s="424"/>
      <c r="H287" s="592"/>
      <c r="I287" s="195"/>
    </row>
    <row r="288" spans="1:9">
      <c r="A288" s="574"/>
      <c r="B288" s="553"/>
      <c r="C288" s="553"/>
      <c r="D288" s="553"/>
      <c r="E288" s="190" t="s">
        <v>62</v>
      </c>
      <c r="F288" s="190">
        <v>2.46</v>
      </c>
      <c r="G288" s="424"/>
      <c r="H288" s="592"/>
      <c r="I288" s="195"/>
    </row>
    <row r="289" spans="1:9" ht="15.75" thickBot="1">
      <c r="A289" s="379"/>
      <c r="B289" s="381"/>
      <c r="C289" s="381"/>
      <c r="D289" s="381"/>
      <c r="E289" s="164" t="s">
        <v>60</v>
      </c>
      <c r="F289" s="164">
        <v>1.79</v>
      </c>
      <c r="G289" s="387"/>
      <c r="H289" s="593"/>
      <c r="I289" s="195"/>
    </row>
    <row r="290" spans="1:9">
      <c r="A290" s="378">
        <v>90848</v>
      </c>
      <c r="B290" s="380" t="s">
        <v>100</v>
      </c>
      <c r="C290" s="163" t="s">
        <v>102</v>
      </c>
      <c r="D290" s="163">
        <v>2</v>
      </c>
      <c r="E290" s="163" t="s">
        <v>14</v>
      </c>
      <c r="F290" s="163">
        <v>2</v>
      </c>
      <c r="G290" s="163">
        <v>4</v>
      </c>
      <c r="H290" s="591">
        <v>45530</v>
      </c>
      <c r="I290" s="195"/>
    </row>
    <row r="291" spans="1:9">
      <c r="A291" s="574"/>
      <c r="B291" s="553"/>
      <c r="C291" s="190" t="s">
        <v>103</v>
      </c>
      <c r="D291" s="190">
        <v>2.5</v>
      </c>
      <c r="E291" s="190" t="s">
        <v>16</v>
      </c>
      <c r="F291" s="190">
        <v>2.5</v>
      </c>
      <c r="G291" s="190">
        <v>4</v>
      </c>
      <c r="H291" s="592"/>
      <c r="I291" s="195"/>
    </row>
    <row r="292" spans="1:9" ht="15.75" thickBot="1">
      <c r="A292" s="379"/>
      <c r="B292" s="381"/>
      <c r="C292" s="164" t="s">
        <v>108</v>
      </c>
      <c r="D292" s="164">
        <v>4</v>
      </c>
      <c r="E292" s="164" t="s">
        <v>109</v>
      </c>
      <c r="F292" s="164">
        <v>4</v>
      </c>
      <c r="G292" s="164">
        <v>6</v>
      </c>
      <c r="H292" s="593"/>
      <c r="I292" s="195"/>
    </row>
    <row r="293" spans="1:9">
      <c r="A293" s="378">
        <v>122021</v>
      </c>
      <c r="B293" s="380" t="s">
        <v>24</v>
      </c>
      <c r="C293" s="163" t="s">
        <v>102</v>
      </c>
      <c r="D293" s="163">
        <v>2.36</v>
      </c>
      <c r="E293" s="163" t="s">
        <v>16</v>
      </c>
      <c r="F293" s="163">
        <v>2.36</v>
      </c>
      <c r="G293" s="163">
        <v>4</v>
      </c>
      <c r="H293" s="591">
        <v>45530</v>
      </c>
      <c r="I293" s="195"/>
    </row>
    <row r="294" spans="1:9">
      <c r="A294" s="574"/>
      <c r="B294" s="553"/>
      <c r="C294" s="553" t="s">
        <v>103</v>
      </c>
      <c r="D294" s="553">
        <v>14.18</v>
      </c>
      <c r="E294" s="190" t="s">
        <v>20</v>
      </c>
      <c r="F294" s="190">
        <v>9.58</v>
      </c>
      <c r="G294" s="553">
        <v>16</v>
      </c>
      <c r="H294" s="592"/>
      <c r="I294" s="195"/>
    </row>
    <row r="295" spans="1:9" ht="15.75" thickBot="1">
      <c r="A295" s="379"/>
      <c r="B295" s="381"/>
      <c r="C295" s="381"/>
      <c r="D295" s="381"/>
      <c r="E295" s="164" t="s">
        <v>14</v>
      </c>
      <c r="F295" s="164">
        <v>4.5999999999999996</v>
      </c>
      <c r="G295" s="381"/>
      <c r="H295" s="593"/>
      <c r="I295" s="195"/>
    </row>
    <row r="296" spans="1:9" ht="15" customHeight="1">
      <c r="A296" s="378">
        <v>98493</v>
      </c>
      <c r="B296" s="380" t="s">
        <v>25</v>
      </c>
      <c r="C296" s="380" t="s">
        <v>110</v>
      </c>
      <c r="D296" s="380">
        <v>25.12</v>
      </c>
      <c r="E296" s="163" t="s">
        <v>16</v>
      </c>
      <c r="F296" s="163">
        <v>8.75</v>
      </c>
      <c r="G296" s="380">
        <v>27</v>
      </c>
      <c r="H296" s="591">
        <v>45530</v>
      </c>
      <c r="I296" s="195"/>
    </row>
    <row r="297" spans="1:9">
      <c r="A297" s="574"/>
      <c r="B297" s="553"/>
      <c r="C297" s="553"/>
      <c r="D297" s="553"/>
      <c r="E297" s="190" t="s">
        <v>14</v>
      </c>
      <c r="F297" s="190">
        <v>10.27</v>
      </c>
      <c r="G297" s="553"/>
      <c r="H297" s="592"/>
      <c r="I297" s="195"/>
    </row>
    <row r="298" spans="1:9">
      <c r="A298" s="574"/>
      <c r="B298" s="553"/>
      <c r="C298" s="553"/>
      <c r="D298" s="553"/>
      <c r="E298" s="190" t="s">
        <v>15</v>
      </c>
      <c r="F298" s="190">
        <v>4.08</v>
      </c>
      <c r="G298" s="553"/>
      <c r="H298" s="592"/>
      <c r="I298" s="195"/>
    </row>
    <row r="299" spans="1:9" ht="15.75" thickBot="1">
      <c r="A299" s="379"/>
      <c r="B299" s="381"/>
      <c r="C299" s="381"/>
      <c r="D299" s="381"/>
      <c r="E299" s="164" t="s">
        <v>17</v>
      </c>
      <c r="F299" s="164">
        <v>2.02</v>
      </c>
      <c r="G299" s="381"/>
      <c r="H299" s="593"/>
      <c r="I299" s="195"/>
    </row>
    <row r="300" spans="1:9">
      <c r="A300" s="378">
        <v>112396</v>
      </c>
      <c r="B300" s="380" t="s">
        <v>111</v>
      </c>
      <c r="C300" s="380" t="s">
        <v>98</v>
      </c>
      <c r="D300" s="380">
        <v>6</v>
      </c>
      <c r="E300" s="163" t="s">
        <v>28</v>
      </c>
      <c r="F300" s="163">
        <v>2</v>
      </c>
      <c r="G300" s="380">
        <v>8</v>
      </c>
      <c r="H300" s="591">
        <v>45530</v>
      </c>
      <c r="I300" s="195"/>
    </row>
    <row r="301" spans="1:9">
      <c r="A301" s="574"/>
      <c r="B301" s="553"/>
      <c r="C301" s="553"/>
      <c r="D301" s="553"/>
      <c r="E301" s="190" t="s">
        <v>26</v>
      </c>
      <c r="F301" s="190">
        <v>2</v>
      </c>
      <c r="G301" s="553"/>
      <c r="H301" s="592"/>
      <c r="I301" s="195"/>
    </row>
    <row r="302" spans="1:9" ht="15.75" thickBot="1">
      <c r="A302" s="379"/>
      <c r="B302" s="381"/>
      <c r="C302" s="381"/>
      <c r="D302" s="381"/>
      <c r="E302" s="164" t="s">
        <v>16</v>
      </c>
      <c r="F302" s="164">
        <v>2</v>
      </c>
      <c r="G302" s="381"/>
      <c r="H302" s="593"/>
      <c r="I302" s="195"/>
    </row>
    <row r="303" spans="1:9" ht="15" customHeight="1">
      <c r="A303" s="378">
        <v>155415</v>
      </c>
      <c r="B303" s="380" t="s">
        <v>12</v>
      </c>
      <c r="C303" s="380" t="s">
        <v>98</v>
      </c>
      <c r="D303" s="380">
        <v>12.43</v>
      </c>
      <c r="E303" s="163" t="s">
        <v>16</v>
      </c>
      <c r="F303" s="163">
        <v>7.78</v>
      </c>
      <c r="G303" s="380">
        <v>14</v>
      </c>
      <c r="H303" s="591">
        <v>45530</v>
      </c>
      <c r="I303" s="195"/>
    </row>
    <row r="304" spans="1:9" ht="15.75" thickBot="1">
      <c r="A304" s="379"/>
      <c r="B304" s="381"/>
      <c r="C304" s="381"/>
      <c r="D304" s="381"/>
      <c r="E304" s="164" t="s">
        <v>14</v>
      </c>
      <c r="F304" s="164">
        <v>4.6500000000000004</v>
      </c>
      <c r="G304" s="381"/>
      <c r="H304" s="593"/>
      <c r="I304" s="195"/>
    </row>
    <row r="305" spans="1:9" ht="15" customHeight="1">
      <c r="A305" s="378">
        <v>117141</v>
      </c>
      <c r="B305" s="380" t="s">
        <v>12</v>
      </c>
      <c r="C305" s="380" t="s">
        <v>98</v>
      </c>
      <c r="D305" s="380">
        <v>4.49</v>
      </c>
      <c r="E305" s="163" t="s">
        <v>16</v>
      </c>
      <c r="F305" s="163">
        <v>1.99</v>
      </c>
      <c r="G305" s="380">
        <v>6</v>
      </c>
      <c r="H305" s="591">
        <v>45530</v>
      </c>
      <c r="I305" s="195"/>
    </row>
    <row r="306" spans="1:9">
      <c r="A306" s="574"/>
      <c r="B306" s="553"/>
      <c r="C306" s="553"/>
      <c r="D306" s="553"/>
      <c r="E306" s="190" t="s">
        <v>14</v>
      </c>
      <c r="F306" s="190">
        <v>1.2</v>
      </c>
      <c r="G306" s="553"/>
      <c r="H306" s="592"/>
      <c r="I306" s="195"/>
    </row>
    <row r="307" spans="1:9">
      <c r="A307" s="574"/>
      <c r="B307" s="553"/>
      <c r="C307" s="553"/>
      <c r="D307" s="553"/>
      <c r="E307" s="190" t="s">
        <v>22</v>
      </c>
      <c r="F307" s="190">
        <v>1</v>
      </c>
      <c r="G307" s="553"/>
      <c r="H307" s="592"/>
      <c r="I307" s="195"/>
    </row>
    <row r="308" spans="1:9">
      <c r="A308" s="574"/>
      <c r="B308" s="553"/>
      <c r="C308" s="553"/>
      <c r="D308" s="553"/>
      <c r="E308" s="190" t="s">
        <v>15</v>
      </c>
      <c r="F308" s="190">
        <v>0.1</v>
      </c>
      <c r="G308" s="553"/>
      <c r="H308" s="592"/>
      <c r="I308" s="195"/>
    </row>
    <row r="309" spans="1:9">
      <c r="A309" s="574"/>
      <c r="B309" s="553"/>
      <c r="C309" s="553"/>
      <c r="D309" s="553"/>
      <c r="E309" s="190" t="s">
        <v>17</v>
      </c>
      <c r="F309" s="190">
        <v>0.1</v>
      </c>
      <c r="G309" s="553"/>
      <c r="H309" s="592"/>
      <c r="I309" s="195"/>
    </row>
    <row r="310" spans="1:9" ht="15.75" thickBot="1">
      <c r="A310" s="379"/>
      <c r="B310" s="381"/>
      <c r="C310" s="381"/>
      <c r="D310" s="381"/>
      <c r="E310" s="164" t="s">
        <v>112</v>
      </c>
      <c r="F310" s="164">
        <v>0.1</v>
      </c>
      <c r="G310" s="381"/>
      <c r="H310" s="593"/>
      <c r="I310" s="195"/>
    </row>
    <row r="311" spans="1:9" ht="15" customHeight="1">
      <c r="A311" s="378">
        <v>117147</v>
      </c>
      <c r="B311" s="380" t="s">
        <v>12</v>
      </c>
      <c r="C311" s="380" t="s">
        <v>98</v>
      </c>
      <c r="D311" s="380">
        <v>12</v>
      </c>
      <c r="E311" s="163" t="s">
        <v>16</v>
      </c>
      <c r="F311" s="163">
        <v>5.2</v>
      </c>
      <c r="G311" s="380">
        <v>14</v>
      </c>
      <c r="H311" s="591">
        <v>45530</v>
      </c>
      <c r="I311" s="195"/>
    </row>
    <row r="312" spans="1:9">
      <c r="A312" s="574"/>
      <c r="B312" s="553"/>
      <c r="C312" s="553"/>
      <c r="D312" s="553"/>
      <c r="E312" s="190" t="s">
        <v>20</v>
      </c>
      <c r="F312" s="190">
        <v>5.5</v>
      </c>
      <c r="G312" s="553"/>
      <c r="H312" s="592"/>
      <c r="I312" s="195"/>
    </row>
    <row r="313" spans="1:9">
      <c r="A313" s="574"/>
      <c r="B313" s="553"/>
      <c r="C313" s="553"/>
      <c r="D313" s="553"/>
      <c r="E313" s="190" t="s">
        <v>17</v>
      </c>
      <c r="F313" s="190">
        <v>1</v>
      </c>
      <c r="G313" s="553"/>
      <c r="H313" s="592"/>
      <c r="I313" s="195"/>
    </row>
    <row r="314" spans="1:9" ht="15.75" thickBot="1">
      <c r="A314" s="379"/>
      <c r="B314" s="381"/>
      <c r="C314" s="381"/>
      <c r="D314" s="381"/>
      <c r="E314" s="164" t="s">
        <v>31</v>
      </c>
      <c r="F314" s="164">
        <v>0.3</v>
      </c>
      <c r="G314" s="381"/>
      <c r="H314" s="593"/>
      <c r="I314" s="195"/>
    </row>
    <row r="315" spans="1:9">
      <c r="A315" s="378">
        <v>88743</v>
      </c>
      <c r="B315" s="380" t="s">
        <v>61</v>
      </c>
      <c r="C315" s="380" t="s">
        <v>98</v>
      </c>
      <c r="D315" s="380">
        <v>5.5</v>
      </c>
      <c r="E315" s="163" t="s">
        <v>16</v>
      </c>
      <c r="F315" s="163">
        <v>3.3</v>
      </c>
      <c r="G315" s="380">
        <v>7</v>
      </c>
      <c r="H315" s="591">
        <v>45530</v>
      </c>
      <c r="I315" s="195"/>
    </row>
    <row r="316" spans="1:9" ht="15.75" thickBot="1">
      <c r="A316" s="379"/>
      <c r="B316" s="381"/>
      <c r="C316" s="381"/>
      <c r="D316" s="381"/>
      <c r="E316" s="164" t="s">
        <v>14</v>
      </c>
      <c r="F316" s="164">
        <v>2.2000000000000002</v>
      </c>
      <c r="G316" s="381"/>
      <c r="H316" s="593"/>
      <c r="I316" s="195"/>
    </row>
    <row r="317" spans="1:9">
      <c r="A317" s="378">
        <v>108515</v>
      </c>
      <c r="B317" s="380" t="s">
        <v>61</v>
      </c>
      <c r="C317" s="380" t="s">
        <v>98</v>
      </c>
      <c r="D317" s="380">
        <v>8.1</v>
      </c>
      <c r="E317" s="163" t="s">
        <v>16</v>
      </c>
      <c r="F317" s="163">
        <v>3.7</v>
      </c>
      <c r="G317" s="380">
        <v>10</v>
      </c>
      <c r="H317" s="591">
        <v>45530</v>
      </c>
      <c r="I317" s="195"/>
    </row>
    <row r="318" spans="1:9" ht="15.75" thickBot="1">
      <c r="A318" s="379"/>
      <c r="B318" s="381"/>
      <c r="C318" s="381"/>
      <c r="D318" s="381"/>
      <c r="E318" s="164" t="s">
        <v>14</v>
      </c>
      <c r="F318" s="164">
        <v>4.4000000000000004</v>
      </c>
      <c r="G318" s="381"/>
      <c r="H318" s="593"/>
      <c r="I318" s="195"/>
    </row>
    <row r="319" spans="1:9">
      <c r="A319" s="378">
        <v>105997</v>
      </c>
      <c r="B319" s="380" t="s">
        <v>113</v>
      </c>
      <c r="C319" s="380" t="s">
        <v>102</v>
      </c>
      <c r="D319" s="380">
        <v>22.66</v>
      </c>
      <c r="E319" s="163" t="s">
        <v>14</v>
      </c>
      <c r="F319" s="163">
        <v>7.06</v>
      </c>
      <c r="G319" s="380">
        <v>24</v>
      </c>
      <c r="H319" s="591">
        <v>45530</v>
      </c>
      <c r="I319" s="195"/>
    </row>
    <row r="320" spans="1:9">
      <c r="A320" s="574"/>
      <c r="B320" s="553"/>
      <c r="C320" s="553"/>
      <c r="D320" s="553"/>
      <c r="E320" s="190" t="s">
        <v>20</v>
      </c>
      <c r="F320" s="190">
        <v>7.8</v>
      </c>
      <c r="G320" s="553"/>
      <c r="H320" s="592"/>
      <c r="I320" s="195"/>
    </row>
    <row r="321" spans="1:9">
      <c r="A321" s="574"/>
      <c r="B321" s="553"/>
      <c r="C321" s="553"/>
      <c r="D321" s="553"/>
      <c r="E321" s="190" t="s">
        <v>17</v>
      </c>
      <c r="F321" s="190">
        <v>7.8</v>
      </c>
      <c r="G321" s="553"/>
      <c r="H321" s="592"/>
      <c r="I321" s="195"/>
    </row>
    <row r="322" spans="1:9">
      <c r="A322" s="574"/>
      <c r="B322" s="553"/>
      <c r="C322" s="190" t="s">
        <v>103</v>
      </c>
      <c r="D322" s="190">
        <v>13.66</v>
      </c>
      <c r="E322" s="190" t="s">
        <v>14</v>
      </c>
      <c r="F322" s="190">
        <v>13.66</v>
      </c>
      <c r="G322" s="190">
        <v>15</v>
      </c>
      <c r="H322" s="592"/>
      <c r="I322" s="195"/>
    </row>
    <row r="323" spans="1:9" ht="15.75" thickBot="1">
      <c r="A323" s="379"/>
      <c r="B323" s="381"/>
      <c r="C323" s="164" t="s">
        <v>108</v>
      </c>
      <c r="D323" s="164">
        <v>10.29</v>
      </c>
      <c r="E323" s="164" t="s">
        <v>20</v>
      </c>
      <c r="F323" s="164">
        <v>10.29</v>
      </c>
      <c r="G323" s="164">
        <v>12</v>
      </c>
      <c r="H323" s="593"/>
      <c r="I323" s="195"/>
    </row>
    <row r="324" spans="1:9">
      <c r="A324" s="378">
        <v>111983</v>
      </c>
      <c r="B324" s="380" t="s">
        <v>61</v>
      </c>
      <c r="C324" s="380" t="s">
        <v>98</v>
      </c>
      <c r="D324" s="380">
        <v>6.7</v>
      </c>
      <c r="E324" s="163" t="s">
        <v>16</v>
      </c>
      <c r="F324" s="163">
        <v>4</v>
      </c>
      <c r="G324" s="380">
        <v>8</v>
      </c>
      <c r="H324" s="591">
        <v>45530</v>
      </c>
      <c r="I324" s="195"/>
    </row>
    <row r="325" spans="1:9" ht="15.75" thickBot="1">
      <c r="A325" s="379"/>
      <c r="B325" s="381"/>
      <c r="C325" s="381"/>
      <c r="D325" s="381"/>
      <c r="E325" s="164" t="s">
        <v>14</v>
      </c>
      <c r="F325" s="164">
        <v>2.7</v>
      </c>
      <c r="G325" s="381"/>
      <c r="H325" s="593"/>
      <c r="I325" s="195"/>
    </row>
    <row r="326" spans="1:9">
      <c r="A326" s="378">
        <v>3115696</v>
      </c>
      <c r="B326" s="380" t="s">
        <v>61</v>
      </c>
      <c r="C326" s="380" t="s">
        <v>98</v>
      </c>
      <c r="D326" s="380">
        <v>14</v>
      </c>
      <c r="E326" s="163" t="s">
        <v>16</v>
      </c>
      <c r="F326" s="163">
        <v>8</v>
      </c>
      <c r="G326" s="380">
        <v>16</v>
      </c>
      <c r="H326" s="591">
        <v>45530</v>
      </c>
      <c r="I326" s="195"/>
    </row>
    <row r="327" spans="1:9" ht="15.75" thickBot="1">
      <c r="A327" s="379"/>
      <c r="B327" s="381"/>
      <c r="C327" s="381"/>
      <c r="D327" s="381"/>
      <c r="E327" s="164" t="s">
        <v>14</v>
      </c>
      <c r="F327" s="164">
        <v>6</v>
      </c>
      <c r="G327" s="381"/>
      <c r="H327" s="593"/>
      <c r="I327" s="195"/>
    </row>
    <row r="328" spans="1:9" ht="15.75" thickBot="1">
      <c r="A328" s="42">
        <v>108516</v>
      </c>
      <c r="B328" s="38" t="s">
        <v>114</v>
      </c>
      <c r="C328" s="38" t="s">
        <v>98</v>
      </c>
      <c r="D328" s="38">
        <v>6</v>
      </c>
      <c r="E328" s="38" t="s">
        <v>16</v>
      </c>
      <c r="F328" s="38">
        <v>6</v>
      </c>
      <c r="G328" s="38">
        <v>8</v>
      </c>
      <c r="H328" s="296">
        <v>45530</v>
      </c>
      <c r="I328" s="195"/>
    </row>
    <row r="329" spans="1:9">
      <c r="A329" s="378">
        <v>87800</v>
      </c>
      <c r="B329" s="380" t="s">
        <v>63</v>
      </c>
      <c r="C329" s="380" t="s">
        <v>110</v>
      </c>
      <c r="D329" s="380">
        <v>7.92</v>
      </c>
      <c r="E329" s="163" t="s">
        <v>14</v>
      </c>
      <c r="F329" s="163">
        <v>1.64</v>
      </c>
      <c r="G329" s="380">
        <v>9</v>
      </c>
      <c r="H329" s="591">
        <v>45531</v>
      </c>
      <c r="I329" s="195"/>
    </row>
    <row r="330" spans="1:9">
      <c r="A330" s="574"/>
      <c r="B330" s="553"/>
      <c r="C330" s="553"/>
      <c r="D330" s="553"/>
      <c r="E330" s="190" t="s">
        <v>15</v>
      </c>
      <c r="F330" s="190">
        <v>3.7</v>
      </c>
      <c r="G330" s="553"/>
      <c r="H330" s="592"/>
      <c r="I330" s="195"/>
    </row>
    <row r="331" spans="1:9" ht="15.75" thickBot="1">
      <c r="A331" s="379"/>
      <c r="B331" s="381"/>
      <c r="C331" s="381"/>
      <c r="D331" s="381"/>
      <c r="E331" s="164" t="s">
        <v>16</v>
      </c>
      <c r="F331" s="164">
        <v>2.58</v>
      </c>
      <c r="G331" s="381"/>
      <c r="H331" s="593"/>
      <c r="I331" s="195"/>
    </row>
    <row r="332" spans="1:9">
      <c r="A332" s="378">
        <v>154533</v>
      </c>
      <c r="B332" s="380" t="s">
        <v>63</v>
      </c>
      <c r="C332" s="380" t="s">
        <v>102</v>
      </c>
      <c r="D332" s="380">
        <v>5.16</v>
      </c>
      <c r="E332" s="163" t="s">
        <v>14</v>
      </c>
      <c r="F332" s="163">
        <v>2.63</v>
      </c>
      <c r="G332" s="380">
        <v>7</v>
      </c>
      <c r="H332" s="591">
        <v>45531</v>
      </c>
      <c r="I332" s="195"/>
    </row>
    <row r="333" spans="1:9">
      <c r="A333" s="574"/>
      <c r="B333" s="553"/>
      <c r="C333" s="553"/>
      <c r="D333" s="553"/>
      <c r="E333" s="190" t="s">
        <v>115</v>
      </c>
      <c r="F333" s="190">
        <v>2.5299999999999998</v>
      </c>
      <c r="G333" s="553"/>
      <c r="H333" s="792"/>
      <c r="I333" s="195"/>
    </row>
    <row r="334" spans="1:9" ht="15.75" thickBot="1">
      <c r="A334" s="379"/>
      <c r="B334" s="381"/>
      <c r="C334" s="164" t="s">
        <v>103</v>
      </c>
      <c r="D334" s="164">
        <v>4.8099999999999996</v>
      </c>
      <c r="E334" s="164" t="s">
        <v>15</v>
      </c>
      <c r="F334" s="164">
        <v>4.8099999999999996</v>
      </c>
      <c r="G334" s="164">
        <v>6</v>
      </c>
      <c r="H334" s="793"/>
      <c r="I334" s="195"/>
    </row>
    <row r="335" spans="1:9">
      <c r="A335" s="378">
        <v>87796</v>
      </c>
      <c r="B335" s="380" t="s">
        <v>63</v>
      </c>
      <c r="C335" s="380" t="s">
        <v>110</v>
      </c>
      <c r="D335" s="380">
        <v>10.770000000000001</v>
      </c>
      <c r="E335" s="163" t="s">
        <v>26</v>
      </c>
      <c r="F335" s="163">
        <v>4.37</v>
      </c>
      <c r="G335" s="380">
        <v>12</v>
      </c>
      <c r="H335" s="591">
        <v>45531</v>
      </c>
      <c r="I335" s="195"/>
    </row>
    <row r="336" spans="1:9">
      <c r="A336" s="574"/>
      <c r="B336" s="553"/>
      <c r="C336" s="553"/>
      <c r="D336" s="553"/>
      <c r="E336" s="190" t="s">
        <v>16</v>
      </c>
      <c r="F336" s="190">
        <v>5.84</v>
      </c>
      <c r="G336" s="553"/>
      <c r="H336" s="592"/>
      <c r="I336" s="195"/>
    </row>
    <row r="337" spans="1:9" ht="15.75" thickBot="1">
      <c r="A337" s="379"/>
      <c r="B337" s="381"/>
      <c r="C337" s="381"/>
      <c r="D337" s="381"/>
      <c r="E337" s="164" t="s">
        <v>14</v>
      </c>
      <c r="F337" s="164">
        <v>0.56000000000000005</v>
      </c>
      <c r="G337" s="381"/>
      <c r="H337" s="593"/>
      <c r="I337" s="195"/>
    </row>
    <row r="338" spans="1:9" ht="15" customHeight="1">
      <c r="A338" s="378">
        <v>113847</v>
      </c>
      <c r="B338" s="380" t="s">
        <v>116</v>
      </c>
      <c r="C338" s="204" t="s">
        <v>102</v>
      </c>
      <c r="D338" s="204">
        <v>0.98</v>
      </c>
      <c r="E338" s="204" t="s">
        <v>16</v>
      </c>
      <c r="F338" s="204">
        <v>0.98</v>
      </c>
      <c r="G338" s="204">
        <v>2</v>
      </c>
      <c r="H338" s="796">
        <v>45531</v>
      </c>
      <c r="I338" s="324" t="s">
        <v>117</v>
      </c>
    </row>
    <row r="339" spans="1:9" ht="15.75" customHeight="1" thickBot="1">
      <c r="A339" s="379"/>
      <c r="B339" s="381"/>
      <c r="C339" s="164" t="s">
        <v>103</v>
      </c>
      <c r="D339" s="164">
        <v>2</v>
      </c>
      <c r="E339" s="164" t="s">
        <v>14</v>
      </c>
      <c r="F339" s="164">
        <v>2</v>
      </c>
      <c r="G339" s="164">
        <v>4</v>
      </c>
      <c r="H339" s="563"/>
      <c r="I339" s="195"/>
    </row>
    <row r="340" spans="1:9" ht="15.75" thickBot="1">
      <c r="A340" s="42">
        <v>154634</v>
      </c>
      <c r="B340" s="38" t="s">
        <v>116</v>
      </c>
      <c r="C340" s="38" t="s">
        <v>98</v>
      </c>
      <c r="D340" s="38">
        <v>2</v>
      </c>
      <c r="E340" s="38" t="s">
        <v>16</v>
      </c>
      <c r="F340" s="38">
        <v>2</v>
      </c>
      <c r="G340" s="38">
        <v>4</v>
      </c>
      <c r="H340" s="296">
        <v>45531</v>
      </c>
      <c r="I340" s="195"/>
    </row>
    <row r="341" spans="1:9">
      <c r="A341" s="378">
        <v>116203</v>
      </c>
      <c r="B341" s="380" t="s">
        <v>118</v>
      </c>
      <c r="C341" s="380" t="s">
        <v>98</v>
      </c>
      <c r="D341" s="380">
        <v>13.87</v>
      </c>
      <c r="E341" s="163" t="s">
        <v>105</v>
      </c>
      <c r="F341" s="163">
        <v>4.5</v>
      </c>
      <c r="G341" s="380">
        <v>15</v>
      </c>
      <c r="H341" s="591">
        <v>45531</v>
      </c>
      <c r="I341" s="195"/>
    </row>
    <row r="342" spans="1:9">
      <c r="A342" s="574"/>
      <c r="B342" s="553"/>
      <c r="C342" s="553"/>
      <c r="D342" s="553"/>
      <c r="E342" s="190" t="s">
        <v>14</v>
      </c>
      <c r="F342" s="190">
        <v>5.27</v>
      </c>
      <c r="G342" s="553"/>
      <c r="H342" s="592"/>
      <c r="I342" s="195"/>
    </row>
    <row r="343" spans="1:9" ht="15.75" thickBot="1">
      <c r="A343" s="379"/>
      <c r="B343" s="381"/>
      <c r="C343" s="381"/>
      <c r="D343" s="381"/>
      <c r="E343" s="164" t="s">
        <v>16</v>
      </c>
      <c r="F343" s="164">
        <v>4.0999999999999996</v>
      </c>
      <c r="G343" s="381"/>
      <c r="H343" s="593"/>
      <c r="I343" s="195"/>
    </row>
    <row r="344" spans="1:9">
      <c r="A344" s="378">
        <v>110489</v>
      </c>
      <c r="B344" s="380" t="s">
        <v>118</v>
      </c>
      <c r="C344" s="380" t="s">
        <v>98</v>
      </c>
      <c r="D344" s="380">
        <v>8.8000000000000007</v>
      </c>
      <c r="E344" s="163" t="s">
        <v>28</v>
      </c>
      <c r="F344" s="163">
        <v>3.8</v>
      </c>
      <c r="G344" s="380">
        <v>10</v>
      </c>
      <c r="H344" s="591">
        <v>45531</v>
      </c>
      <c r="I344" s="195"/>
    </row>
    <row r="345" spans="1:9" ht="15.75" thickBot="1">
      <c r="A345" s="379"/>
      <c r="B345" s="381"/>
      <c r="C345" s="381"/>
      <c r="D345" s="381"/>
      <c r="E345" s="164" t="s">
        <v>16</v>
      </c>
      <c r="F345" s="164">
        <v>5</v>
      </c>
      <c r="G345" s="381"/>
      <c r="H345" s="793"/>
      <c r="I345" s="195"/>
    </row>
    <row r="346" spans="1:9" ht="15" customHeight="1">
      <c r="A346" s="378">
        <v>165706</v>
      </c>
      <c r="B346" s="380" t="s">
        <v>118</v>
      </c>
      <c r="C346" s="380" t="s">
        <v>98</v>
      </c>
      <c r="D346" s="380">
        <v>5.3</v>
      </c>
      <c r="E346" s="163" t="s">
        <v>14</v>
      </c>
      <c r="F346" s="163">
        <v>2.65</v>
      </c>
      <c r="G346" s="380">
        <v>7</v>
      </c>
      <c r="H346" s="591">
        <v>45531</v>
      </c>
      <c r="I346" s="195"/>
    </row>
    <row r="347" spans="1:9" ht="15.75" thickBot="1">
      <c r="A347" s="379"/>
      <c r="B347" s="381"/>
      <c r="C347" s="381"/>
      <c r="D347" s="381"/>
      <c r="E347" s="164" t="s">
        <v>16</v>
      </c>
      <c r="F347" s="164">
        <v>2.65</v>
      </c>
      <c r="G347" s="381"/>
      <c r="H347" s="593"/>
      <c r="I347" s="195"/>
    </row>
    <row r="348" spans="1:9" ht="15" customHeight="1">
      <c r="A348" s="378">
        <v>3126169</v>
      </c>
      <c r="B348" s="380" t="s">
        <v>119</v>
      </c>
      <c r="C348" s="380" t="s">
        <v>98</v>
      </c>
      <c r="D348" s="380">
        <v>5.5</v>
      </c>
      <c r="E348" s="163" t="s">
        <v>28</v>
      </c>
      <c r="F348" s="163">
        <v>4.57</v>
      </c>
      <c r="G348" s="380">
        <v>7</v>
      </c>
      <c r="H348" s="591">
        <v>45500</v>
      </c>
      <c r="I348" s="195"/>
    </row>
    <row r="349" spans="1:9" ht="15.75" thickBot="1">
      <c r="A349" s="379"/>
      <c r="B349" s="381"/>
      <c r="C349" s="381"/>
      <c r="D349" s="381"/>
      <c r="E349" s="164" t="s">
        <v>16</v>
      </c>
      <c r="F349" s="164">
        <v>0.93</v>
      </c>
      <c r="G349" s="381"/>
      <c r="H349" s="593"/>
      <c r="I349" s="195"/>
    </row>
    <row r="350" spans="1:9" ht="15" customHeight="1">
      <c r="A350" s="378">
        <v>94648</v>
      </c>
      <c r="B350" s="380" t="s">
        <v>119</v>
      </c>
      <c r="C350" s="380" t="s">
        <v>98</v>
      </c>
      <c r="D350" s="380">
        <v>5.24</v>
      </c>
      <c r="E350" s="163" t="s">
        <v>16</v>
      </c>
      <c r="F350" s="163">
        <v>2.11</v>
      </c>
      <c r="G350" s="380">
        <v>7</v>
      </c>
      <c r="H350" s="591">
        <v>45531</v>
      </c>
      <c r="I350" s="195"/>
    </row>
    <row r="351" spans="1:9" ht="15.75" thickBot="1">
      <c r="A351" s="379"/>
      <c r="B351" s="381"/>
      <c r="C351" s="381"/>
      <c r="D351" s="381"/>
      <c r="E351" s="164" t="s">
        <v>14</v>
      </c>
      <c r="F351" s="164">
        <v>3.13</v>
      </c>
      <c r="G351" s="381"/>
      <c r="H351" s="593"/>
      <c r="I351" s="195"/>
    </row>
    <row r="352" spans="1:9" ht="15" customHeight="1">
      <c r="A352" s="378">
        <v>94651</v>
      </c>
      <c r="B352" s="380" t="s">
        <v>119</v>
      </c>
      <c r="C352" s="380" t="s">
        <v>98</v>
      </c>
      <c r="D352" s="380">
        <v>5.25</v>
      </c>
      <c r="E352" s="163" t="s">
        <v>28</v>
      </c>
      <c r="F352" s="163">
        <v>2.65</v>
      </c>
      <c r="G352" s="380">
        <v>7</v>
      </c>
      <c r="H352" s="591">
        <v>45531</v>
      </c>
      <c r="I352" s="195"/>
    </row>
    <row r="353" spans="1:9" ht="15.75" thickBot="1">
      <c r="A353" s="379"/>
      <c r="B353" s="381"/>
      <c r="C353" s="381"/>
      <c r="D353" s="381"/>
      <c r="E353" s="164" t="s">
        <v>16</v>
      </c>
      <c r="F353" s="164">
        <v>2.6</v>
      </c>
      <c r="G353" s="381"/>
      <c r="H353" s="593"/>
      <c r="I353" s="195"/>
    </row>
    <row r="354" spans="1:9" ht="15" customHeight="1">
      <c r="A354" s="378">
        <v>90962</v>
      </c>
      <c r="B354" s="380" t="s">
        <v>120</v>
      </c>
      <c r="C354" s="380" t="s">
        <v>98</v>
      </c>
      <c r="D354" s="380">
        <v>2.75</v>
      </c>
      <c r="E354" s="163" t="s">
        <v>14</v>
      </c>
      <c r="F354" s="163">
        <v>1.78</v>
      </c>
      <c r="G354" s="380">
        <v>4</v>
      </c>
      <c r="H354" s="591">
        <v>45531</v>
      </c>
      <c r="I354" s="195"/>
    </row>
    <row r="355" spans="1:9" ht="15.75" thickBot="1">
      <c r="A355" s="379"/>
      <c r="B355" s="381"/>
      <c r="C355" s="381"/>
      <c r="D355" s="381"/>
      <c r="E355" s="164" t="s">
        <v>16</v>
      </c>
      <c r="F355" s="164">
        <v>0.97</v>
      </c>
      <c r="G355" s="381"/>
      <c r="H355" s="593"/>
      <c r="I355" s="195"/>
    </row>
    <row r="356" spans="1:9" ht="15" customHeight="1">
      <c r="A356" s="378">
        <v>154871</v>
      </c>
      <c r="B356" s="380" t="s">
        <v>119</v>
      </c>
      <c r="C356" s="163" t="s">
        <v>102</v>
      </c>
      <c r="D356" s="163">
        <v>0.97</v>
      </c>
      <c r="E356" s="163" t="s">
        <v>16</v>
      </c>
      <c r="F356" s="163">
        <v>0.97</v>
      </c>
      <c r="G356" s="163">
        <v>2</v>
      </c>
      <c r="H356" s="591">
        <v>45531</v>
      </c>
      <c r="I356" s="195"/>
    </row>
    <row r="357" spans="1:9" ht="15.75" thickBot="1">
      <c r="A357" s="379"/>
      <c r="B357" s="381"/>
      <c r="C357" s="164" t="s">
        <v>103</v>
      </c>
      <c r="D357" s="164">
        <v>1.66</v>
      </c>
      <c r="E357" s="164" t="s">
        <v>14</v>
      </c>
      <c r="F357" s="164">
        <v>1.66</v>
      </c>
      <c r="G357" s="164">
        <v>3</v>
      </c>
      <c r="H357" s="593"/>
      <c r="I357" s="195"/>
    </row>
    <row r="358" spans="1:9" ht="15.75" thickBot="1">
      <c r="A358" s="42">
        <v>151399</v>
      </c>
      <c r="B358" s="38" t="s">
        <v>119</v>
      </c>
      <c r="C358" s="38" t="s">
        <v>98</v>
      </c>
      <c r="D358" s="38">
        <v>0.98</v>
      </c>
      <c r="E358" s="38" t="s">
        <v>14</v>
      </c>
      <c r="F358" s="38">
        <v>0.98</v>
      </c>
      <c r="G358" s="38">
        <v>2</v>
      </c>
      <c r="H358" s="296">
        <v>45531</v>
      </c>
      <c r="I358" s="195"/>
    </row>
    <row r="359" spans="1:9" ht="15" customHeight="1">
      <c r="A359" s="378">
        <v>90786</v>
      </c>
      <c r="B359" s="380" t="s">
        <v>119</v>
      </c>
      <c r="C359" s="163" t="s">
        <v>102</v>
      </c>
      <c r="D359" s="163">
        <v>0.43</v>
      </c>
      <c r="E359" s="163" t="s">
        <v>14</v>
      </c>
      <c r="F359" s="163">
        <v>0.43</v>
      </c>
      <c r="G359" s="163">
        <v>2</v>
      </c>
      <c r="H359" s="591">
        <v>45531</v>
      </c>
      <c r="I359" s="195"/>
    </row>
    <row r="360" spans="1:9" ht="15.75" thickBot="1">
      <c r="A360" s="379"/>
      <c r="B360" s="381"/>
      <c r="C360" s="164" t="s">
        <v>103</v>
      </c>
      <c r="D360" s="164">
        <v>0.43</v>
      </c>
      <c r="E360" s="164" t="s">
        <v>16</v>
      </c>
      <c r="F360" s="164">
        <v>0.43</v>
      </c>
      <c r="G360" s="164">
        <v>2</v>
      </c>
      <c r="H360" s="593"/>
      <c r="I360" s="195"/>
    </row>
    <row r="361" spans="1:9" ht="15.75" thickBot="1">
      <c r="A361" s="42">
        <v>153657</v>
      </c>
      <c r="B361" s="38" t="s">
        <v>30</v>
      </c>
      <c r="C361" s="38" t="s">
        <v>98</v>
      </c>
      <c r="D361" s="38">
        <v>5.28</v>
      </c>
      <c r="E361" s="38" t="s">
        <v>14</v>
      </c>
      <c r="F361" s="38">
        <v>5.28</v>
      </c>
      <c r="G361" s="38">
        <v>7</v>
      </c>
      <c r="H361" s="296">
        <v>45531</v>
      </c>
      <c r="I361" s="195"/>
    </row>
    <row r="362" spans="1:9" ht="15" customHeight="1">
      <c r="A362" s="378">
        <v>88408</v>
      </c>
      <c r="B362" s="380" t="s">
        <v>121</v>
      </c>
      <c r="C362" s="380" t="s">
        <v>98</v>
      </c>
      <c r="D362" s="794">
        <v>6</v>
      </c>
      <c r="E362" s="163" t="s">
        <v>14</v>
      </c>
      <c r="F362" s="163">
        <v>4</v>
      </c>
      <c r="G362" s="380">
        <v>8</v>
      </c>
      <c r="H362" s="591">
        <v>45531</v>
      </c>
      <c r="I362" s="195"/>
    </row>
    <row r="363" spans="1:9" ht="15.75" thickBot="1">
      <c r="A363" s="379"/>
      <c r="B363" s="381"/>
      <c r="C363" s="381"/>
      <c r="D363" s="795"/>
      <c r="E363" s="164" t="s">
        <v>16</v>
      </c>
      <c r="F363" s="164">
        <v>2</v>
      </c>
      <c r="G363" s="381"/>
      <c r="H363" s="593"/>
      <c r="I363" s="195"/>
    </row>
    <row r="364" spans="1:9">
      <c r="A364" s="378">
        <v>100690</v>
      </c>
      <c r="B364" s="380" t="s">
        <v>121</v>
      </c>
      <c r="C364" s="380" t="s">
        <v>98</v>
      </c>
      <c r="D364" s="380">
        <v>9</v>
      </c>
      <c r="E364" s="163" t="s">
        <v>28</v>
      </c>
      <c r="F364" s="163">
        <v>5.5</v>
      </c>
      <c r="G364" s="380">
        <v>11</v>
      </c>
      <c r="H364" s="591">
        <v>45531</v>
      </c>
      <c r="I364" s="195"/>
    </row>
    <row r="365" spans="1:9" ht="15.75" thickBot="1">
      <c r="A365" s="379"/>
      <c r="B365" s="381"/>
      <c r="C365" s="381"/>
      <c r="D365" s="381"/>
      <c r="E365" s="164" t="s">
        <v>16</v>
      </c>
      <c r="F365" s="164">
        <v>3.5</v>
      </c>
      <c r="G365" s="381"/>
      <c r="H365" s="593"/>
      <c r="I365" s="195"/>
    </row>
    <row r="366" spans="1:9" ht="15.75" thickBot="1">
      <c r="A366" s="42">
        <v>99463</v>
      </c>
      <c r="B366" s="38" t="s">
        <v>51</v>
      </c>
      <c r="C366" s="38" t="s">
        <v>98</v>
      </c>
      <c r="D366" s="38">
        <v>11.1</v>
      </c>
      <c r="E366" s="38" t="s">
        <v>14</v>
      </c>
      <c r="F366" s="38">
        <v>11.1</v>
      </c>
      <c r="G366" s="38">
        <v>13</v>
      </c>
      <c r="H366" s="296">
        <v>45531</v>
      </c>
      <c r="I366" s="195"/>
    </row>
    <row r="367" spans="1:9" ht="15.75" thickBot="1">
      <c r="A367" s="42">
        <v>172398</v>
      </c>
      <c r="B367" s="38" t="s">
        <v>51</v>
      </c>
      <c r="C367" s="38" t="s">
        <v>98</v>
      </c>
      <c r="D367" s="38">
        <v>2.2000000000000002</v>
      </c>
      <c r="E367" s="38" t="s">
        <v>14</v>
      </c>
      <c r="F367" s="38">
        <v>2.2000000000000002</v>
      </c>
      <c r="G367" s="38">
        <v>4</v>
      </c>
      <c r="H367" s="296">
        <v>45531</v>
      </c>
      <c r="I367" s="195"/>
    </row>
    <row r="368" spans="1:9" ht="15.75" thickBot="1">
      <c r="A368" s="42">
        <v>121239</v>
      </c>
      <c r="B368" s="38" t="s">
        <v>54</v>
      </c>
      <c r="C368" s="38">
        <v>220</v>
      </c>
      <c r="D368" s="38">
        <v>3</v>
      </c>
      <c r="E368" s="38" t="s">
        <v>16</v>
      </c>
      <c r="F368" s="38">
        <v>3</v>
      </c>
      <c r="G368" s="38">
        <v>5</v>
      </c>
      <c r="H368" s="296">
        <v>45531</v>
      </c>
      <c r="I368" s="195"/>
    </row>
    <row r="369" spans="1:9" ht="15.75" thickBot="1">
      <c r="A369" s="297">
        <v>168949</v>
      </c>
      <c r="B369" s="192" t="s">
        <v>54</v>
      </c>
      <c r="C369" s="192">
        <v>223</v>
      </c>
      <c r="D369" s="192">
        <v>3</v>
      </c>
      <c r="E369" s="192" t="s">
        <v>28</v>
      </c>
      <c r="F369" s="192">
        <v>3</v>
      </c>
      <c r="G369" s="192">
        <v>5</v>
      </c>
      <c r="H369" s="298">
        <v>45531</v>
      </c>
      <c r="I369" s="196"/>
    </row>
    <row r="370" spans="1:9" ht="30.75" thickBot="1">
      <c r="A370" s="143">
        <v>120523</v>
      </c>
      <c r="B370" s="144" t="s">
        <v>54</v>
      </c>
      <c r="C370" s="144">
        <v>603</v>
      </c>
      <c r="D370" s="144">
        <v>2.13</v>
      </c>
      <c r="E370" s="144" t="s">
        <v>43</v>
      </c>
      <c r="F370" s="144">
        <v>2.13</v>
      </c>
      <c r="G370" s="144">
        <v>4</v>
      </c>
      <c r="H370" s="145">
        <v>45531</v>
      </c>
      <c r="I370" s="325" t="s">
        <v>122</v>
      </c>
    </row>
    <row r="371" spans="1:9" ht="15.75" thickBot="1">
      <c r="A371" s="299">
        <v>175926</v>
      </c>
      <c r="B371" s="197" t="s">
        <v>123</v>
      </c>
      <c r="C371" s="197" t="s">
        <v>124</v>
      </c>
      <c r="D371" s="197">
        <v>4.5</v>
      </c>
      <c r="E371" s="197" t="s">
        <v>14</v>
      </c>
      <c r="F371" s="197">
        <v>4.5</v>
      </c>
      <c r="G371" s="197">
        <v>6</v>
      </c>
      <c r="H371" s="300">
        <v>45532</v>
      </c>
      <c r="I371" s="194"/>
    </row>
    <row r="372" spans="1:9" ht="15" customHeight="1">
      <c r="A372" s="378">
        <v>121119</v>
      </c>
      <c r="B372" s="380" t="s">
        <v>118</v>
      </c>
      <c r="C372" s="380" t="s">
        <v>102</v>
      </c>
      <c r="D372" s="380">
        <v>6.2700000000000005</v>
      </c>
      <c r="E372" s="163" t="s">
        <v>14</v>
      </c>
      <c r="F372" s="163">
        <v>4.8899999999999997</v>
      </c>
      <c r="G372" s="380">
        <v>8</v>
      </c>
      <c r="H372" s="591">
        <v>45532</v>
      </c>
      <c r="I372" s="195"/>
    </row>
    <row r="373" spans="1:9">
      <c r="A373" s="574"/>
      <c r="B373" s="553"/>
      <c r="C373" s="553"/>
      <c r="D373" s="553"/>
      <c r="E373" s="190" t="s">
        <v>16</v>
      </c>
      <c r="F373" s="190">
        <v>1.38</v>
      </c>
      <c r="G373" s="553"/>
      <c r="H373" s="792"/>
      <c r="I373" s="195"/>
    </row>
    <row r="374" spans="1:9">
      <c r="A374" s="574"/>
      <c r="B374" s="553"/>
      <c r="C374" s="553" t="s">
        <v>103</v>
      </c>
      <c r="D374" s="553">
        <v>3.17</v>
      </c>
      <c r="E374" s="190" t="s">
        <v>62</v>
      </c>
      <c r="F374" s="190">
        <v>1.6</v>
      </c>
      <c r="G374" s="553">
        <v>5</v>
      </c>
      <c r="H374" s="792"/>
      <c r="I374" s="195"/>
    </row>
    <row r="375" spans="1:9" ht="15.75" thickBot="1">
      <c r="A375" s="379"/>
      <c r="B375" s="381"/>
      <c r="C375" s="381"/>
      <c r="D375" s="381"/>
      <c r="E375" s="164" t="s">
        <v>60</v>
      </c>
      <c r="F375" s="164">
        <v>1.57</v>
      </c>
      <c r="G375" s="381"/>
      <c r="H375" s="793"/>
      <c r="I375" s="195"/>
    </row>
    <row r="376" spans="1:9">
      <c r="A376" s="378">
        <v>173691</v>
      </c>
      <c r="B376" s="380" t="s">
        <v>118</v>
      </c>
      <c r="C376" s="380" t="s">
        <v>98</v>
      </c>
      <c r="D376" s="380">
        <v>10.3</v>
      </c>
      <c r="E376" s="163" t="s">
        <v>125</v>
      </c>
      <c r="F376" s="163">
        <v>1.8</v>
      </c>
      <c r="G376" s="380">
        <v>12</v>
      </c>
      <c r="H376" s="591">
        <v>45532</v>
      </c>
      <c r="I376" s="195"/>
    </row>
    <row r="377" spans="1:9">
      <c r="A377" s="574"/>
      <c r="B377" s="553"/>
      <c r="C377" s="553"/>
      <c r="D377" s="553"/>
      <c r="E377" s="190" t="s">
        <v>105</v>
      </c>
      <c r="F377" s="190">
        <v>1.8</v>
      </c>
      <c r="G377" s="553"/>
      <c r="H377" s="592"/>
      <c r="I377" s="195"/>
    </row>
    <row r="378" spans="1:9" ht="15.75" thickBot="1">
      <c r="A378" s="379"/>
      <c r="B378" s="381"/>
      <c r="C378" s="381"/>
      <c r="D378" s="381"/>
      <c r="E378" s="164" t="s">
        <v>29</v>
      </c>
      <c r="F378" s="164">
        <v>6.7</v>
      </c>
      <c r="G378" s="381"/>
      <c r="H378" s="593"/>
      <c r="I378" s="195"/>
    </row>
    <row r="379" spans="1:9" ht="15" customHeight="1">
      <c r="A379" s="378">
        <v>116191</v>
      </c>
      <c r="B379" s="380" t="s">
        <v>79</v>
      </c>
      <c r="C379" s="380" t="s">
        <v>98</v>
      </c>
      <c r="D379" s="380">
        <v>5.7</v>
      </c>
      <c r="E379" s="163" t="s">
        <v>14</v>
      </c>
      <c r="F379" s="163">
        <v>2.9</v>
      </c>
      <c r="G379" s="380">
        <v>7</v>
      </c>
      <c r="H379" s="591">
        <v>45532</v>
      </c>
      <c r="I379" s="195"/>
    </row>
    <row r="380" spans="1:9" ht="15.75" thickBot="1">
      <c r="A380" s="379"/>
      <c r="B380" s="381"/>
      <c r="C380" s="381"/>
      <c r="D380" s="381"/>
      <c r="E380" s="164" t="s">
        <v>16</v>
      </c>
      <c r="F380" s="164">
        <v>2.8</v>
      </c>
      <c r="G380" s="381"/>
      <c r="H380" s="593"/>
      <c r="I380" s="195"/>
    </row>
    <row r="381" spans="1:9" ht="15" customHeight="1">
      <c r="A381" s="378">
        <v>90657</v>
      </c>
      <c r="B381" s="380" t="s">
        <v>116</v>
      </c>
      <c r="C381" s="163" t="s">
        <v>102</v>
      </c>
      <c r="D381" s="163">
        <v>3</v>
      </c>
      <c r="E381" s="163" t="s">
        <v>14</v>
      </c>
      <c r="F381" s="163">
        <v>3</v>
      </c>
      <c r="G381" s="163">
        <v>5</v>
      </c>
      <c r="H381" s="591">
        <v>45532</v>
      </c>
      <c r="I381" s="195"/>
    </row>
    <row r="382" spans="1:9">
      <c r="A382" s="574"/>
      <c r="B382" s="553"/>
      <c r="C382" s="553" t="s">
        <v>103</v>
      </c>
      <c r="D382" s="553">
        <v>1.75</v>
      </c>
      <c r="E382" s="190" t="s">
        <v>105</v>
      </c>
      <c r="F382" s="190">
        <v>1.5</v>
      </c>
      <c r="G382" s="553">
        <v>3</v>
      </c>
      <c r="H382" s="592"/>
      <c r="I382" s="195"/>
    </row>
    <row r="383" spans="1:9" ht="15.75" thickBot="1">
      <c r="A383" s="379"/>
      <c r="B383" s="381"/>
      <c r="C383" s="381"/>
      <c r="D383" s="381"/>
      <c r="E383" s="164" t="s">
        <v>16</v>
      </c>
      <c r="F383" s="164">
        <v>0.25</v>
      </c>
      <c r="G383" s="381"/>
      <c r="H383" s="593"/>
      <c r="I383" s="195"/>
    </row>
    <row r="384" spans="1:9" ht="15" customHeight="1">
      <c r="A384" s="378">
        <v>3103507</v>
      </c>
      <c r="B384" s="380" t="s">
        <v>119</v>
      </c>
      <c r="C384" s="380" t="s">
        <v>98</v>
      </c>
      <c r="D384" s="380">
        <v>53</v>
      </c>
      <c r="E384" s="163" t="s">
        <v>16</v>
      </c>
      <c r="F384" s="163">
        <v>26</v>
      </c>
      <c r="G384" s="380">
        <v>55</v>
      </c>
      <c r="H384" s="591">
        <v>45532</v>
      </c>
      <c r="I384" s="195"/>
    </row>
    <row r="385" spans="1:9">
      <c r="A385" s="574"/>
      <c r="B385" s="553"/>
      <c r="C385" s="553"/>
      <c r="D385" s="553"/>
      <c r="E385" s="190" t="s">
        <v>49</v>
      </c>
      <c r="F385" s="190">
        <v>3</v>
      </c>
      <c r="G385" s="553"/>
      <c r="H385" s="592"/>
      <c r="I385" s="195"/>
    </row>
    <row r="386" spans="1:9" ht="15.75" thickBot="1">
      <c r="A386" s="379"/>
      <c r="B386" s="381"/>
      <c r="C386" s="381"/>
      <c r="D386" s="381"/>
      <c r="E386" s="164" t="s">
        <v>14</v>
      </c>
      <c r="F386" s="164">
        <v>24</v>
      </c>
      <c r="G386" s="381"/>
      <c r="H386" s="593"/>
      <c r="I386" s="195"/>
    </row>
    <row r="387" spans="1:9">
      <c r="A387" s="378">
        <v>109047</v>
      </c>
      <c r="B387" s="380" t="s">
        <v>119</v>
      </c>
      <c r="C387" s="380" t="s">
        <v>98</v>
      </c>
      <c r="D387" s="380">
        <v>12</v>
      </c>
      <c r="E387" s="163" t="s">
        <v>43</v>
      </c>
      <c r="F387" s="163">
        <v>3</v>
      </c>
      <c r="G387" s="380">
        <v>14</v>
      </c>
      <c r="H387" s="591">
        <v>45532</v>
      </c>
      <c r="I387" s="195"/>
    </row>
    <row r="388" spans="1:9">
      <c r="A388" s="574"/>
      <c r="B388" s="553"/>
      <c r="C388" s="553"/>
      <c r="D388" s="553"/>
      <c r="E388" s="190" t="s">
        <v>16</v>
      </c>
      <c r="F388" s="190">
        <v>5</v>
      </c>
      <c r="G388" s="553"/>
      <c r="H388" s="592"/>
      <c r="I388" s="195"/>
    </row>
    <row r="389" spans="1:9" ht="15.75" thickBot="1">
      <c r="A389" s="379"/>
      <c r="B389" s="381"/>
      <c r="C389" s="381"/>
      <c r="D389" s="381"/>
      <c r="E389" s="164" t="s">
        <v>14</v>
      </c>
      <c r="F389" s="164">
        <v>4</v>
      </c>
      <c r="G389" s="381"/>
      <c r="H389" s="593"/>
      <c r="I389" s="195"/>
    </row>
    <row r="390" spans="1:9" ht="15" customHeight="1">
      <c r="A390" s="378">
        <v>3129250</v>
      </c>
      <c r="B390" s="380" t="s">
        <v>119</v>
      </c>
      <c r="C390" s="380" t="s">
        <v>98</v>
      </c>
      <c r="D390" s="380">
        <v>8.24</v>
      </c>
      <c r="E390" s="163" t="s">
        <v>43</v>
      </c>
      <c r="F390" s="163">
        <v>3</v>
      </c>
      <c r="G390" s="380">
        <v>10</v>
      </c>
      <c r="H390" s="591">
        <v>45532</v>
      </c>
      <c r="I390" s="195"/>
    </row>
    <row r="391" spans="1:9">
      <c r="A391" s="574"/>
      <c r="B391" s="553"/>
      <c r="C391" s="553"/>
      <c r="D391" s="553"/>
      <c r="E391" s="190" t="s">
        <v>49</v>
      </c>
      <c r="F391" s="190">
        <v>1.47</v>
      </c>
      <c r="G391" s="553"/>
      <c r="H391" s="592"/>
      <c r="I391" s="195"/>
    </row>
    <row r="392" spans="1:9" ht="15.75" thickBot="1">
      <c r="A392" s="379"/>
      <c r="B392" s="381"/>
      <c r="C392" s="381"/>
      <c r="D392" s="381"/>
      <c r="E392" s="164" t="s">
        <v>16</v>
      </c>
      <c r="F392" s="164">
        <v>3.77</v>
      </c>
      <c r="G392" s="381"/>
      <c r="H392" s="593"/>
      <c r="I392" s="195"/>
    </row>
    <row r="393" spans="1:9" ht="15" customHeight="1">
      <c r="A393" s="378">
        <v>110025</v>
      </c>
      <c r="B393" s="380" t="s">
        <v>119</v>
      </c>
      <c r="C393" s="380" t="s">
        <v>102</v>
      </c>
      <c r="D393" s="380">
        <v>4.4000000000000004</v>
      </c>
      <c r="E393" s="163" t="s">
        <v>28</v>
      </c>
      <c r="F393" s="163">
        <v>0.8</v>
      </c>
      <c r="G393" s="380">
        <v>6</v>
      </c>
      <c r="H393" s="591">
        <v>45532</v>
      </c>
      <c r="I393" s="195"/>
    </row>
    <row r="394" spans="1:9">
      <c r="A394" s="574"/>
      <c r="B394" s="553"/>
      <c r="C394" s="553"/>
      <c r="D394" s="553"/>
      <c r="E394" s="190" t="s">
        <v>16</v>
      </c>
      <c r="F394" s="190">
        <v>0.9</v>
      </c>
      <c r="G394" s="553"/>
      <c r="H394" s="792"/>
      <c r="I394" s="195"/>
    </row>
    <row r="395" spans="1:9">
      <c r="A395" s="574"/>
      <c r="B395" s="553"/>
      <c r="C395" s="553"/>
      <c r="D395" s="553"/>
      <c r="E395" s="190" t="s">
        <v>105</v>
      </c>
      <c r="F395" s="190">
        <v>2.7</v>
      </c>
      <c r="G395" s="553"/>
      <c r="H395" s="792"/>
      <c r="I395" s="195"/>
    </row>
    <row r="396" spans="1:9" ht="15.75" thickBot="1">
      <c r="A396" s="379"/>
      <c r="B396" s="381"/>
      <c r="C396" s="164" t="s">
        <v>103</v>
      </c>
      <c r="D396" s="164">
        <v>3.07</v>
      </c>
      <c r="E396" s="164" t="s">
        <v>16</v>
      </c>
      <c r="F396" s="164">
        <v>3.07</v>
      </c>
      <c r="G396" s="164">
        <v>5</v>
      </c>
      <c r="H396" s="793"/>
      <c r="I396" s="195"/>
    </row>
    <row r="397" spans="1:9" ht="15.75" thickBot="1">
      <c r="A397" s="42">
        <v>102451</v>
      </c>
      <c r="B397" s="38" t="s">
        <v>126</v>
      </c>
      <c r="C397" s="38" t="s">
        <v>127</v>
      </c>
      <c r="D397" s="38">
        <v>2.52</v>
      </c>
      <c r="E397" s="38" t="s">
        <v>14</v>
      </c>
      <c r="F397" s="38">
        <v>2.52</v>
      </c>
      <c r="G397" s="38">
        <v>4</v>
      </c>
      <c r="H397" s="296">
        <v>45532</v>
      </c>
      <c r="I397" s="195"/>
    </row>
    <row r="398" spans="1:9" ht="15" customHeight="1">
      <c r="A398" s="384">
        <v>174336</v>
      </c>
      <c r="B398" s="386" t="s">
        <v>126</v>
      </c>
      <c r="C398" s="386" t="s">
        <v>128</v>
      </c>
      <c r="D398" s="386">
        <v>13.17</v>
      </c>
      <c r="E398" s="207" t="s">
        <v>16</v>
      </c>
      <c r="F398" s="207">
        <v>6.85</v>
      </c>
      <c r="G398" s="386">
        <v>15</v>
      </c>
      <c r="H398" s="394">
        <v>45532</v>
      </c>
      <c r="I398" s="195"/>
    </row>
    <row r="399" spans="1:9" ht="15.75" thickBot="1">
      <c r="A399" s="385"/>
      <c r="B399" s="387"/>
      <c r="C399" s="387"/>
      <c r="D399" s="387"/>
      <c r="E399" s="208" t="s">
        <v>43</v>
      </c>
      <c r="F399" s="208">
        <v>6.32</v>
      </c>
      <c r="G399" s="387"/>
      <c r="H399" s="395"/>
      <c r="I399" s="195"/>
    </row>
    <row r="400" spans="1:9" ht="15.75" thickBot="1">
      <c r="A400" s="42">
        <v>94900</v>
      </c>
      <c r="B400" s="38" t="s">
        <v>129</v>
      </c>
      <c r="C400" s="38" t="s">
        <v>98</v>
      </c>
      <c r="D400" s="38">
        <v>5.0999999999999996</v>
      </c>
      <c r="E400" s="38" t="s">
        <v>14</v>
      </c>
      <c r="F400" s="38">
        <v>5.0999999999999996</v>
      </c>
      <c r="G400" s="38">
        <v>7</v>
      </c>
      <c r="H400" s="296">
        <v>45533</v>
      </c>
      <c r="I400" s="195"/>
    </row>
    <row r="401" spans="1:9">
      <c r="A401" s="378">
        <v>88173</v>
      </c>
      <c r="B401" s="380" t="s">
        <v>130</v>
      </c>
      <c r="C401" s="380" t="s">
        <v>102</v>
      </c>
      <c r="D401" s="380">
        <v>4.0599999999999996</v>
      </c>
      <c r="E401" s="163" t="s">
        <v>20</v>
      </c>
      <c r="F401" s="263">
        <v>3.4</v>
      </c>
      <c r="G401" s="380">
        <v>6</v>
      </c>
      <c r="H401" s="591">
        <v>45532</v>
      </c>
      <c r="I401" s="195"/>
    </row>
    <row r="402" spans="1:9">
      <c r="A402" s="574"/>
      <c r="B402" s="553"/>
      <c r="C402" s="553"/>
      <c r="D402" s="553"/>
      <c r="E402" s="190" t="s">
        <v>17</v>
      </c>
      <c r="F402" s="241">
        <v>0.22</v>
      </c>
      <c r="G402" s="553"/>
      <c r="H402" s="592"/>
      <c r="I402" s="195"/>
    </row>
    <row r="403" spans="1:9">
      <c r="A403" s="574"/>
      <c r="B403" s="553"/>
      <c r="C403" s="553"/>
      <c r="D403" s="553"/>
      <c r="E403" s="190" t="s">
        <v>39</v>
      </c>
      <c r="F403" s="241">
        <v>0.22</v>
      </c>
      <c r="G403" s="553"/>
      <c r="H403" s="592"/>
      <c r="I403" s="195"/>
    </row>
    <row r="404" spans="1:9">
      <c r="A404" s="574"/>
      <c r="B404" s="553"/>
      <c r="C404" s="553"/>
      <c r="D404" s="553"/>
      <c r="E404" s="190" t="s">
        <v>131</v>
      </c>
      <c r="F404" s="241">
        <v>0.22</v>
      </c>
      <c r="G404" s="553"/>
      <c r="H404" s="592"/>
      <c r="I404" s="195"/>
    </row>
    <row r="405" spans="1:9">
      <c r="A405" s="574"/>
      <c r="B405" s="553"/>
      <c r="C405" s="553" t="s">
        <v>103</v>
      </c>
      <c r="D405" s="553">
        <v>13</v>
      </c>
      <c r="E405" s="190" t="s">
        <v>20</v>
      </c>
      <c r="F405" s="50">
        <v>4.3360000000000003</v>
      </c>
      <c r="G405" s="553">
        <v>15</v>
      </c>
      <c r="H405" s="592"/>
      <c r="I405" s="195"/>
    </row>
    <row r="406" spans="1:9">
      <c r="A406" s="574"/>
      <c r="B406" s="553"/>
      <c r="C406" s="553"/>
      <c r="D406" s="553"/>
      <c r="E406" s="190" t="s">
        <v>132</v>
      </c>
      <c r="F406" s="50">
        <v>4.4160000000000004</v>
      </c>
      <c r="G406" s="553"/>
      <c r="H406" s="592"/>
      <c r="I406" s="195"/>
    </row>
    <row r="407" spans="1:9" ht="15.75" thickBot="1">
      <c r="A407" s="379"/>
      <c r="B407" s="381"/>
      <c r="C407" s="381"/>
      <c r="D407" s="381"/>
      <c r="E407" s="164" t="s">
        <v>31</v>
      </c>
      <c r="F407" s="212">
        <v>4.2480000000000002</v>
      </c>
      <c r="G407" s="381"/>
      <c r="H407" s="593"/>
      <c r="I407" s="195"/>
    </row>
    <row r="408" spans="1:9" ht="15" customHeight="1">
      <c r="A408" s="378">
        <v>3126462</v>
      </c>
      <c r="B408" s="380" t="s">
        <v>133</v>
      </c>
      <c r="C408" s="380" t="s">
        <v>98</v>
      </c>
      <c r="D408" s="380">
        <v>5.98</v>
      </c>
      <c r="E408" s="163" t="s">
        <v>14</v>
      </c>
      <c r="F408" s="163">
        <v>3</v>
      </c>
      <c r="G408" s="380">
        <v>7</v>
      </c>
      <c r="H408" s="591">
        <v>45532</v>
      </c>
      <c r="I408" s="195"/>
    </row>
    <row r="409" spans="1:9" ht="15.75" thickBot="1">
      <c r="A409" s="379"/>
      <c r="B409" s="381"/>
      <c r="C409" s="381"/>
      <c r="D409" s="381"/>
      <c r="E409" s="164" t="s">
        <v>20</v>
      </c>
      <c r="F409" s="164">
        <v>2.98</v>
      </c>
      <c r="G409" s="381"/>
      <c r="H409" s="593"/>
      <c r="I409" s="195"/>
    </row>
    <row r="410" spans="1:9">
      <c r="A410" s="378">
        <v>3130330</v>
      </c>
      <c r="B410" s="380" t="s">
        <v>133</v>
      </c>
      <c r="C410" s="380" t="s">
        <v>98</v>
      </c>
      <c r="D410" s="380">
        <v>2.7</v>
      </c>
      <c r="E410" s="163" t="s">
        <v>31</v>
      </c>
      <c r="F410" s="163">
        <v>0.27</v>
      </c>
      <c r="G410" s="380">
        <v>4</v>
      </c>
      <c r="H410" s="591">
        <v>45532</v>
      </c>
      <c r="I410" s="195"/>
    </row>
    <row r="411" spans="1:9">
      <c r="A411" s="574"/>
      <c r="B411" s="553"/>
      <c r="C411" s="553"/>
      <c r="D411" s="553"/>
      <c r="E411" s="190" t="s">
        <v>28</v>
      </c>
      <c r="F411" s="190">
        <v>0.54</v>
      </c>
      <c r="G411" s="553"/>
      <c r="H411" s="592"/>
      <c r="I411" s="195"/>
    </row>
    <row r="412" spans="1:9" ht="15.75" thickBot="1">
      <c r="A412" s="379"/>
      <c r="B412" s="381"/>
      <c r="C412" s="381"/>
      <c r="D412" s="381"/>
      <c r="E412" s="164" t="s">
        <v>20</v>
      </c>
      <c r="F412" s="164">
        <v>1.89</v>
      </c>
      <c r="G412" s="381"/>
      <c r="H412" s="593"/>
      <c r="I412" s="195"/>
    </row>
    <row r="413" spans="1:9">
      <c r="A413" s="378">
        <v>153627</v>
      </c>
      <c r="B413" s="380" t="s">
        <v>133</v>
      </c>
      <c r="C413" s="380" t="s">
        <v>102</v>
      </c>
      <c r="D413" s="380">
        <v>6</v>
      </c>
      <c r="E413" s="163" t="s">
        <v>31</v>
      </c>
      <c r="F413" s="163">
        <v>0.5</v>
      </c>
      <c r="G413" s="380">
        <v>8</v>
      </c>
      <c r="H413" s="591">
        <v>45532</v>
      </c>
      <c r="I413" s="195"/>
    </row>
    <row r="414" spans="1:9">
      <c r="A414" s="574"/>
      <c r="B414" s="553"/>
      <c r="C414" s="553"/>
      <c r="D414" s="553"/>
      <c r="E414" s="190" t="s">
        <v>17</v>
      </c>
      <c r="F414" s="190">
        <v>0.5</v>
      </c>
      <c r="G414" s="553"/>
      <c r="H414" s="592"/>
      <c r="I414" s="195"/>
    </row>
    <row r="415" spans="1:9">
      <c r="A415" s="574"/>
      <c r="B415" s="553"/>
      <c r="C415" s="553"/>
      <c r="D415" s="553"/>
      <c r="E415" s="190" t="s">
        <v>20</v>
      </c>
      <c r="F415" s="190">
        <v>5</v>
      </c>
      <c r="G415" s="553"/>
      <c r="H415" s="592"/>
      <c r="I415" s="195"/>
    </row>
    <row r="416" spans="1:9" ht="15.75" thickBot="1">
      <c r="A416" s="379"/>
      <c r="B416" s="381"/>
      <c r="C416" s="164" t="s">
        <v>103</v>
      </c>
      <c r="D416" s="164">
        <v>6</v>
      </c>
      <c r="E416" s="164" t="s">
        <v>14</v>
      </c>
      <c r="F416" s="164">
        <v>6</v>
      </c>
      <c r="G416" s="164">
        <v>8</v>
      </c>
      <c r="H416" s="593"/>
      <c r="I416" s="195"/>
    </row>
    <row r="417" spans="1:9" ht="15" customHeight="1">
      <c r="A417" s="378">
        <v>3105016</v>
      </c>
      <c r="B417" s="380" t="s">
        <v>93</v>
      </c>
      <c r="C417" s="380" t="s">
        <v>98</v>
      </c>
      <c r="D417" s="380">
        <v>3.39</v>
      </c>
      <c r="E417" s="163" t="s">
        <v>14</v>
      </c>
      <c r="F417" s="163">
        <v>1.22</v>
      </c>
      <c r="G417" s="380">
        <v>5</v>
      </c>
      <c r="H417" s="591">
        <v>45533</v>
      </c>
      <c r="I417" s="195"/>
    </row>
    <row r="418" spans="1:9" ht="15.75" thickBot="1">
      <c r="A418" s="379"/>
      <c r="B418" s="381"/>
      <c r="C418" s="381"/>
      <c r="D418" s="381"/>
      <c r="E418" s="164" t="s">
        <v>20</v>
      </c>
      <c r="F418" s="164">
        <v>2.17</v>
      </c>
      <c r="G418" s="381"/>
      <c r="H418" s="593"/>
      <c r="I418" s="195"/>
    </row>
    <row r="419" spans="1:9" ht="15.75" thickBot="1">
      <c r="A419" s="42">
        <v>175764</v>
      </c>
      <c r="B419" s="38" t="s">
        <v>134</v>
      </c>
      <c r="C419" s="38" t="s">
        <v>98</v>
      </c>
      <c r="D419" s="38">
        <v>3.5</v>
      </c>
      <c r="E419" s="38" t="s">
        <v>14</v>
      </c>
      <c r="F419" s="38">
        <v>3.5</v>
      </c>
      <c r="G419" s="38">
        <v>5</v>
      </c>
      <c r="H419" s="296">
        <v>45533</v>
      </c>
      <c r="I419" s="195"/>
    </row>
    <row r="420" spans="1:9" ht="15.75" thickBot="1">
      <c r="A420" s="42">
        <v>174978</v>
      </c>
      <c r="B420" s="38" t="s">
        <v>118</v>
      </c>
      <c r="C420" s="38" t="s">
        <v>98</v>
      </c>
      <c r="D420" s="38">
        <v>3</v>
      </c>
      <c r="E420" s="38" t="s">
        <v>14</v>
      </c>
      <c r="F420" s="38">
        <v>3</v>
      </c>
      <c r="G420" s="38">
        <v>5</v>
      </c>
      <c r="H420" s="296">
        <v>45534</v>
      </c>
      <c r="I420" s="195"/>
    </row>
    <row r="421" spans="1:9" ht="15.75" thickBot="1">
      <c r="A421" s="42">
        <v>174980</v>
      </c>
      <c r="B421" s="38" t="s">
        <v>118</v>
      </c>
      <c r="C421" s="38" t="s">
        <v>98</v>
      </c>
      <c r="D421" s="38">
        <v>5.4</v>
      </c>
      <c r="E421" s="38" t="s">
        <v>26</v>
      </c>
      <c r="F421" s="38">
        <v>5.4</v>
      </c>
      <c r="G421" s="38">
        <v>7</v>
      </c>
      <c r="H421" s="296">
        <v>45534</v>
      </c>
      <c r="I421" s="195"/>
    </row>
    <row r="422" spans="1:9" ht="15.75" thickBot="1">
      <c r="A422" s="42">
        <v>166476</v>
      </c>
      <c r="B422" s="38" t="s">
        <v>100</v>
      </c>
      <c r="C422" s="38" t="s">
        <v>98</v>
      </c>
      <c r="D422" s="38">
        <v>5</v>
      </c>
      <c r="E422" s="38" t="s">
        <v>16</v>
      </c>
      <c r="F422" s="38">
        <v>5</v>
      </c>
      <c r="G422" s="38">
        <v>7</v>
      </c>
      <c r="H422" s="296">
        <v>45534</v>
      </c>
      <c r="I422" s="195"/>
    </row>
    <row r="423" spans="1:9">
      <c r="A423" s="378">
        <v>155458</v>
      </c>
      <c r="B423" s="380" t="s">
        <v>135</v>
      </c>
      <c r="C423" s="163" t="s">
        <v>102</v>
      </c>
      <c r="D423" s="163">
        <v>2</v>
      </c>
      <c r="E423" s="163" t="s">
        <v>14</v>
      </c>
      <c r="F423" s="163">
        <v>2</v>
      </c>
      <c r="G423" s="163">
        <v>4</v>
      </c>
      <c r="H423" s="591">
        <v>45534</v>
      </c>
      <c r="I423" s="195"/>
    </row>
    <row r="424" spans="1:9" ht="15.75" thickBot="1">
      <c r="A424" s="379"/>
      <c r="B424" s="381"/>
      <c r="C424" s="164" t="s">
        <v>103</v>
      </c>
      <c r="D424" s="164">
        <v>1.6</v>
      </c>
      <c r="E424" s="164" t="s">
        <v>16</v>
      </c>
      <c r="F424" s="164">
        <v>1.6</v>
      </c>
      <c r="G424" s="164">
        <v>3</v>
      </c>
      <c r="H424" s="593"/>
      <c r="I424" s="195"/>
    </row>
    <row r="425" spans="1:9">
      <c r="A425" s="378">
        <v>3130897</v>
      </c>
      <c r="B425" s="380" t="s">
        <v>135</v>
      </c>
      <c r="C425" s="380" t="s">
        <v>98</v>
      </c>
      <c r="D425" s="380">
        <v>5</v>
      </c>
      <c r="E425" s="163" t="s">
        <v>14</v>
      </c>
      <c r="F425" s="163">
        <v>2.5</v>
      </c>
      <c r="G425" s="380">
        <v>7</v>
      </c>
      <c r="H425" s="591">
        <v>45534</v>
      </c>
      <c r="I425" s="195"/>
    </row>
    <row r="426" spans="1:9" ht="15.75" thickBot="1">
      <c r="A426" s="379"/>
      <c r="B426" s="381"/>
      <c r="C426" s="381"/>
      <c r="D426" s="381"/>
      <c r="E426" s="164" t="s">
        <v>16</v>
      </c>
      <c r="F426" s="164">
        <v>2.5</v>
      </c>
      <c r="G426" s="381"/>
      <c r="H426" s="593"/>
      <c r="I426" s="195"/>
    </row>
    <row r="427" spans="1:9">
      <c r="A427" s="378">
        <v>154985</v>
      </c>
      <c r="B427" s="380" t="s">
        <v>136</v>
      </c>
      <c r="C427" s="380" t="s">
        <v>98</v>
      </c>
      <c r="D427" s="380">
        <v>4.04</v>
      </c>
      <c r="E427" s="163" t="s">
        <v>20</v>
      </c>
      <c r="F427" s="163">
        <v>2.42</v>
      </c>
      <c r="G427" s="380">
        <v>6</v>
      </c>
      <c r="H427" s="591">
        <v>45534</v>
      </c>
      <c r="I427" s="195"/>
    </row>
    <row r="428" spans="1:9">
      <c r="A428" s="574"/>
      <c r="B428" s="553"/>
      <c r="C428" s="553"/>
      <c r="D428" s="553"/>
      <c r="E428" s="190" t="s">
        <v>131</v>
      </c>
      <c r="F428" s="190">
        <v>0.13</v>
      </c>
      <c r="G428" s="553"/>
      <c r="H428" s="592"/>
      <c r="I428" s="195"/>
    </row>
    <row r="429" spans="1:9">
      <c r="A429" s="574"/>
      <c r="B429" s="553"/>
      <c r="C429" s="553"/>
      <c r="D429" s="553"/>
      <c r="E429" s="190" t="s">
        <v>39</v>
      </c>
      <c r="F429" s="18">
        <v>0.14000000000000001</v>
      </c>
      <c r="G429" s="553"/>
      <c r="H429" s="592"/>
      <c r="I429" s="195"/>
    </row>
    <row r="430" spans="1:9">
      <c r="A430" s="574"/>
      <c r="B430" s="553"/>
      <c r="C430" s="553"/>
      <c r="D430" s="553"/>
      <c r="E430" s="190" t="s">
        <v>17</v>
      </c>
      <c r="F430" s="190">
        <v>0.14000000000000001</v>
      </c>
      <c r="G430" s="553"/>
      <c r="H430" s="592"/>
      <c r="I430" s="195"/>
    </row>
    <row r="431" spans="1:9" ht="15.75" thickBot="1">
      <c r="A431" s="379"/>
      <c r="B431" s="381"/>
      <c r="C431" s="381"/>
      <c r="D431" s="381"/>
      <c r="E431" s="164" t="s">
        <v>31</v>
      </c>
      <c r="F431" s="164">
        <v>1.21</v>
      </c>
      <c r="G431" s="381"/>
      <c r="H431" s="593"/>
      <c r="I431" s="195"/>
    </row>
    <row r="432" spans="1:9" ht="15" customHeight="1">
      <c r="A432" s="378">
        <v>87849</v>
      </c>
      <c r="B432" s="380" t="s">
        <v>19</v>
      </c>
      <c r="C432" s="380" t="s">
        <v>13</v>
      </c>
      <c r="D432" s="380">
        <v>12.83</v>
      </c>
      <c r="E432" s="163" t="s">
        <v>16</v>
      </c>
      <c r="F432" s="163">
        <v>4.22</v>
      </c>
      <c r="G432" s="380">
        <v>14</v>
      </c>
      <c r="H432" s="382">
        <v>45530</v>
      </c>
      <c r="I432" s="195"/>
    </row>
    <row r="433" spans="1:9">
      <c r="A433" s="574"/>
      <c r="B433" s="553"/>
      <c r="C433" s="553"/>
      <c r="D433" s="553"/>
      <c r="E433" s="190" t="s">
        <v>14</v>
      </c>
      <c r="F433" s="190">
        <v>2.4300000000000002</v>
      </c>
      <c r="G433" s="553"/>
      <c r="H433" s="620"/>
      <c r="I433" s="195"/>
    </row>
    <row r="434" spans="1:9">
      <c r="A434" s="574"/>
      <c r="B434" s="553"/>
      <c r="C434" s="553"/>
      <c r="D434" s="553"/>
      <c r="E434" s="190" t="s">
        <v>16</v>
      </c>
      <c r="F434" s="190">
        <v>6.18</v>
      </c>
      <c r="G434" s="553"/>
      <c r="H434" s="620"/>
      <c r="I434" s="195"/>
    </row>
    <row r="435" spans="1:9">
      <c r="A435" s="574"/>
      <c r="B435" s="553"/>
      <c r="C435" s="190" t="s">
        <v>18</v>
      </c>
      <c r="D435" s="190">
        <v>4.6900000000000004</v>
      </c>
      <c r="E435" s="190" t="s">
        <v>14</v>
      </c>
      <c r="F435" s="190">
        <v>4.6900000000000004</v>
      </c>
      <c r="G435" s="190">
        <v>6</v>
      </c>
      <c r="H435" s="236">
        <v>45530</v>
      </c>
      <c r="I435" s="195"/>
    </row>
    <row r="436" spans="1:9" ht="15.75" thickBot="1">
      <c r="A436" s="379"/>
      <c r="B436" s="381"/>
      <c r="C436" s="164" t="s">
        <v>37</v>
      </c>
      <c r="D436" s="164">
        <v>3.13</v>
      </c>
      <c r="E436" s="164" t="s">
        <v>14</v>
      </c>
      <c r="F436" s="164">
        <v>3.13</v>
      </c>
      <c r="G436" s="164">
        <v>5</v>
      </c>
      <c r="H436" s="237">
        <v>45530</v>
      </c>
      <c r="I436" s="195"/>
    </row>
    <row r="437" spans="1:9" ht="15" customHeight="1">
      <c r="A437" s="378">
        <v>3115615</v>
      </c>
      <c r="B437" s="380" t="s">
        <v>88</v>
      </c>
      <c r="C437" s="380" t="s">
        <v>13</v>
      </c>
      <c r="D437" s="380">
        <v>2.81</v>
      </c>
      <c r="E437" s="163" t="s">
        <v>31</v>
      </c>
      <c r="F437" s="163">
        <v>0.41</v>
      </c>
      <c r="G437" s="380">
        <v>4</v>
      </c>
      <c r="H437" s="382">
        <v>45530</v>
      </c>
      <c r="I437" s="195"/>
    </row>
    <row r="438" spans="1:9">
      <c r="A438" s="574"/>
      <c r="B438" s="553"/>
      <c r="C438" s="553"/>
      <c r="D438" s="553"/>
      <c r="E438" s="190" t="s">
        <v>17</v>
      </c>
      <c r="F438" s="190">
        <v>0.4</v>
      </c>
      <c r="G438" s="553"/>
      <c r="H438" s="620"/>
      <c r="I438" s="195"/>
    </row>
    <row r="439" spans="1:9" ht="15.75" thickBot="1">
      <c r="A439" s="379"/>
      <c r="B439" s="381"/>
      <c r="C439" s="381"/>
      <c r="D439" s="381"/>
      <c r="E439" s="164" t="s">
        <v>20</v>
      </c>
      <c r="F439" s="164">
        <v>2</v>
      </c>
      <c r="G439" s="381"/>
      <c r="H439" s="622"/>
      <c r="I439" s="195"/>
    </row>
    <row r="440" spans="1:9" ht="15" customHeight="1">
      <c r="A440" s="378">
        <v>155335</v>
      </c>
      <c r="B440" s="380" t="s">
        <v>40</v>
      </c>
      <c r="C440" s="380" t="s">
        <v>13</v>
      </c>
      <c r="D440" s="380">
        <v>9.8699999999999992</v>
      </c>
      <c r="E440" s="163" t="s">
        <v>20</v>
      </c>
      <c r="F440" s="163">
        <v>5.45</v>
      </c>
      <c r="G440" s="380">
        <v>11</v>
      </c>
      <c r="H440" s="382">
        <v>45530</v>
      </c>
      <c r="I440" s="195"/>
    </row>
    <row r="441" spans="1:9">
      <c r="A441" s="574"/>
      <c r="B441" s="553"/>
      <c r="C441" s="553"/>
      <c r="D441" s="553"/>
      <c r="E441" s="190" t="s">
        <v>31</v>
      </c>
      <c r="F441" s="190">
        <v>2.75</v>
      </c>
      <c r="G441" s="553"/>
      <c r="H441" s="624"/>
      <c r="I441" s="195"/>
    </row>
    <row r="442" spans="1:9" ht="15.75" thickBot="1">
      <c r="A442" s="379"/>
      <c r="B442" s="381"/>
      <c r="C442" s="381"/>
      <c r="D442" s="381"/>
      <c r="E442" s="164" t="s">
        <v>20</v>
      </c>
      <c r="F442" s="164">
        <v>1.67</v>
      </c>
      <c r="G442" s="381"/>
      <c r="H442" s="383"/>
      <c r="I442" s="195"/>
    </row>
    <row r="443" spans="1:9" ht="15.75" thickBot="1">
      <c r="A443" s="42">
        <v>3104515</v>
      </c>
      <c r="B443" s="38" t="s">
        <v>137</v>
      </c>
      <c r="C443" s="38" t="s">
        <v>13</v>
      </c>
      <c r="D443" s="38">
        <v>4.3</v>
      </c>
      <c r="E443" s="38" t="s">
        <v>14</v>
      </c>
      <c r="F443" s="38">
        <v>4.3</v>
      </c>
      <c r="G443" s="38">
        <v>6</v>
      </c>
      <c r="H443" s="137">
        <v>45530</v>
      </c>
      <c r="I443" s="195"/>
    </row>
    <row r="444" spans="1:9" ht="15" customHeight="1">
      <c r="A444" s="378">
        <v>87382</v>
      </c>
      <c r="B444" s="380" t="s">
        <v>138</v>
      </c>
      <c r="C444" s="380" t="s">
        <v>13</v>
      </c>
      <c r="D444" s="380">
        <f>SUM(F444:F446)</f>
        <v>2.58</v>
      </c>
      <c r="E444" s="163" t="s">
        <v>31</v>
      </c>
      <c r="F444" s="163">
        <v>0.14000000000000001</v>
      </c>
      <c r="G444" s="380">
        <v>4</v>
      </c>
      <c r="H444" s="382">
        <v>45531</v>
      </c>
      <c r="I444" s="195"/>
    </row>
    <row r="445" spans="1:9">
      <c r="A445" s="574"/>
      <c r="B445" s="553"/>
      <c r="C445" s="553"/>
      <c r="D445" s="553"/>
      <c r="E445" s="190" t="s">
        <v>17</v>
      </c>
      <c r="F445" s="190">
        <v>0.14000000000000001</v>
      </c>
      <c r="G445" s="553"/>
      <c r="H445" s="620"/>
      <c r="I445" s="195"/>
    </row>
    <row r="446" spans="1:9">
      <c r="A446" s="574"/>
      <c r="B446" s="553"/>
      <c r="C446" s="553"/>
      <c r="D446" s="553"/>
      <c r="E446" s="190" t="s">
        <v>20</v>
      </c>
      <c r="F446" s="190">
        <v>2.2999999999999998</v>
      </c>
      <c r="G446" s="553"/>
      <c r="H446" s="620"/>
      <c r="I446" s="195"/>
    </row>
    <row r="447" spans="1:9">
      <c r="A447" s="574"/>
      <c r="B447" s="553"/>
      <c r="C447" s="553" t="s">
        <v>18</v>
      </c>
      <c r="D447" s="553">
        <f>SUM(F447:F451)</f>
        <v>7.78</v>
      </c>
      <c r="E447" s="190" t="s">
        <v>31</v>
      </c>
      <c r="F447" s="190">
        <v>0.28999999999999998</v>
      </c>
      <c r="G447" s="553">
        <v>9</v>
      </c>
      <c r="H447" s="620">
        <v>45531</v>
      </c>
      <c r="I447" s="195"/>
    </row>
    <row r="448" spans="1:9">
      <c r="A448" s="574"/>
      <c r="B448" s="553"/>
      <c r="C448" s="553"/>
      <c r="D448" s="553"/>
      <c r="E448" s="190" t="s">
        <v>17</v>
      </c>
      <c r="F448" s="190">
        <v>0.28999999999999998</v>
      </c>
      <c r="G448" s="553"/>
      <c r="H448" s="620"/>
      <c r="I448" s="195"/>
    </row>
    <row r="449" spans="1:9">
      <c r="A449" s="574"/>
      <c r="B449" s="553"/>
      <c r="C449" s="553"/>
      <c r="D449" s="553"/>
      <c r="E449" s="190" t="s">
        <v>20</v>
      </c>
      <c r="F449" s="190">
        <v>2.08</v>
      </c>
      <c r="G449" s="553"/>
      <c r="H449" s="620"/>
      <c r="I449" s="195"/>
    </row>
    <row r="450" spans="1:9">
      <c r="A450" s="574"/>
      <c r="B450" s="553"/>
      <c r="C450" s="553"/>
      <c r="D450" s="553"/>
      <c r="E450" s="190" t="s">
        <v>16</v>
      </c>
      <c r="F450" s="190">
        <v>2.4500000000000002</v>
      </c>
      <c r="G450" s="553"/>
      <c r="H450" s="620"/>
      <c r="I450" s="195"/>
    </row>
    <row r="451" spans="1:9" ht="15.75" thickBot="1">
      <c r="A451" s="379"/>
      <c r="B451" s="381"/>
      <c r="C451" s="381"/>
      <c r="D451" s="381"/>
      <c r="E451" s="164" t="s">
        <v>14</v>
      </c>
      <c r="F451" s="164">
        <v>2.67</v>
      </c>
      <c r="G451" s="381"/>
      <c r="H451" s="622"/>
      <c r="I451" s="195"/>
    </row>
    <row r="452" spans="1:9" ht="15.75" thickBot="1">
      <c r="A452" s="42">
        <v>150714</v>
      </c>
      <c r="B452" s="38" t="s">
        <v>42</v>
      </c>
      <c r="C452" s="38" t="s">
        <v>13</v>
      </c>
      <c r="D452" s="38">
        <v>6.01</v>
      </c>
      <c r="E452" s="38" t="s">
        <v>14</v>
      </c>
      <c r="F452" s="38">
        <v>6.01</v>
      </c>
      <c r="G452" s="38">
        <v>8</v>
      </c>
      <c r="H452" s="137">
        <v>45534</v>
      </c>
      <c r="I452" s="195"/>
    </row>
    <row r="453" spans="1:9" ht="15.75" thickBot="1">
      <c r="A453" s="42">
        <v>115707</v>
      </c>
      <c r="B453" s="38" t="s">
        <v>42</v>
      </c>
      <c r="C453" s="38" t="s">
        <v>13</v>
      </c>
      <c r="D453" s="38">
        <v>2.4</v>
      </c>
      <c r="E453" s="38" t="s">
        <v>26</v>
      </c>
      <c r="F453" s="38">
        <v>2.4</v>
      </c>
      <c r="G453" s="38">
        <v>4</v>
      </c>
      <c r="H453" s="137">
        <v>45534</v>
      </c>
      <c r="I453" s="195"/>
    </row>
    <row r="454" spans="1:9">
      <c r="A454" s="763">
        <v>150598</v>
      </c>
      <c r="B454" s="788" t="s">
        <v>119</v>
      </c>
      <c r="C454" s="51" t="s">
        <v>139</v>
      </c>
      <c r="D454" s="51">
        <v>2.89</v>
      </c>
      <c r="E454" s="216" t="s">
        <v>14</v>
      </c>
      <c r="F454" s="51">
        <v>2.89</v>
      </c>
      <c r="G454" s="52">
        <v>4</v>
      </c>
      <c r="H454" s="265">
        <v>45530</v>
      </c>
      <c r="I454" s="195"/>
    </row>
    <row r="455" spans="1:9">
      <c r="A455" s="764"/>
      <c r="B455" s="789"/>
      <c r="C455" s="213" t="s">
        <v>140</v>
      </c>
      <c r="D455" s="213">
        <v>3.64</v>
      </c>
      <c r="E455" s="217" t="s">
        <v>16</v>
      </c>
      <c r="F455" s="213">
        <v>3.64</v>
      </c>
      <c r="G455" s="213">
        <v>5</v>
      </c>
      <c r="H455" s="264">
        <v>45530</v>
      </c>
      <c r="I455" s="195"/>
    </row>
    <row r="456" spans="1:9">
      <c r="A456" s="764"/>
      <c r="B456" s="789"/>
      <c r="C456" s="783" t="s">
        <v>141</v>
      </c>
      <c r="D456" s="783">
        <v>2.78</v>
      </c>
      <c r="E456" s="217" t="s">
        <v>26</v>
      </c>
      <c r="F456" s="213">
        <v>2.4700000000000002</v>
      </c>
      <c r="G456" s="783">
        <v>4</v>
      </c>
      <c r="H456" s="264">
        <v>45530</v>
      </c>
      <c r="I456" s="195"/>
    </row>
    <row r="457" spans="1:9">
      <c r="A457" s="764"/>
      <c r="B457" s="789"/>
      <c r="C457" s="784"/>
      <c r="D457" s="784"/>
      <c r="E457" s="217" t="s">
        <v>14</v>
      </c>
      <c r="F457" s="213">
        <v>0.31</v>
      </c>
      <c r="G457" s="784"/>
      <c r="H457" s="264">
        <v>45530</v>
      </c>
      <c r="I457" s="195"/>
    </row>
    <row r="458" spans="1:9">
      <c r="A458" s="764"/>
      <c r="B458" s="789"/>
      <c r="C458" s="213" t="s">
        <v>142</v>
      </c>
      <c r="D458" s="213">
        <v>3.01</v>
      </c>
      <c r="E458" s="217" t="s">
        <v>14</v>
      </c>
      <c r="F458" s="213">
        <v>3.01</v>
      </c>
      <c r="G458" s="213">
        <v>5</v>
      </c>
      <c r="H458" s="264">
        <v>45530</v>
      </c>
      <c r="I458" s="195"/>
    </row>
    <row r="459" spans="1:9">
      <c r="A459" s="764"/>
      <c r="B459" s="789"/>
      <c r="C459" s="213" t="s">
        <v>143</v>
      </c>
      <c r="D459" s="213">
        <v>3</v>
      </c>
      <c r="E459" s="217" t="s">
        <v>14</v>
      </c>
      <c r="F459" s="213">
        <v>3</v>
      </c>
      <c r="G459" s="213">
        <v>5</v>
      </c>
      <c r="H459" s="264">
        <v>45530</v>
      </c>
      <c r="I459" s="195"/>
    </row>
    <row r="460" spans="1:9" ht="15.75" thickBot="1">
      <c r="A460" s="765"/>
      <c r="B460" s="786"/>
      <c r="C460" s="53" t="s">
        <v>144</v>
      </c>
      <c r="D460" s="53">
        <v>2.8</v>
      </c>
      <c r="E460" s="54" t="s">
        <v>16</v>
      </c>
      <c r="F460" s="54">
        <v>2.8</v>
      </c>
      <c r="G460" s="53">
        <v>4</v>
      </c>
      <c r="H460" s="301">
        <v>45530</v>
      </c>
      <c r="I460" s="195"/>
    </row>
    <row r="461" spans="1:9">
      <c r="A461" s="790">
        <v>3103753</v>
      </c>
      <c r="B461" s="788" t="s">
        <v>119</v>
      </c>
      <c r="C461" s="766" t="s">
        <v>145</v>
      </c>
      <c r="D461" s="766">
        <v>6.93</v>
      </c>
      <c r="E461" s="216" t="s">
        <v>14</v>
      </c>
      <c r="F461" s="51">
        <v>3.53</v>
      </c>
      <c r="G461" s="766">
        <v>8</v>
      </c>
      <c r="H461" s="265">
        <v>45530</v>
      </c>
      <c r="I461" s="195"/>
    </row>
    <row r="462" spans="1:9" ht="15.75" thickBot="1">
      <c r="A462" s="791"/>
      <c r="B462" s="786"/>
      <c r="C462" s="768"/>
      <c r="D462" s="768"/>
      <c r="E462" s="54" t="s">
        <v>16</v>
      </c>
      <c r="F462" s="53">
        <v>3.4</v>
      </c>
      <c r="G462" s="768"/>
      <c r="H462" s="301">
        <v>45530</v>
      </c>
      <c r="I462" s="195"/>
    </row>
    <row r="463" spans="1:9" ht="15" customHeight="1">
      <c r="A463" s="763">
        <v>150640</v>
      </c>
      <c r="B463" s="766" t="s">
        <v>119</v>
      </c>
      <c r="C463" s="51" t="s">
        <v>146</v>
      </c>
      <c r="D463" s="51">
        <v>1.94</v>
      </c>
      <c r="E463" s="216" t="s">
        <v>14</v>
      </c>
      <c r="F463" s="51">
        <v>1.94</v>
      </c>
      <c r="G463" s="51">
        <v>3</v>
      </c>
      <c r="H463" s="265">
        <v>45530</v>
      </c>
      <c r="I463" s="195"/>
    </row>
    <row r="464" spans="1:9">
      <c r="A464" s="764"/>
      <c r="B464" s="767"/>
      <c r="C464" s="781" t="s">
        <v>147</v>
      </c>
      <c r="D464" s="783">
        <v>3.79</v>
      </c>
      <c r="E464" s="217" t="s">
        <v>14</v>
      </c>
      <c r="F464" s="213">
        <v>3</v>
      </c>
      <c r="G464" s="785">
        <v>5</v>
      </c>
      <c r="H464" s="264">
        <v>45530</v>
      </c>
      <c r="I464" s="195"/>
    </row>
    <row r="465" spans="1:9">
      <c r="A465" s="764"/>
      <c r="B465" s="767"/>
      <c r="C465" s="782"/>
      <c r="D465" s="784"/>
      <c r="E465" s="217" t="s">
        <v>43</v>
      </c>
      <c r="F465" s="213">
        <v>0.79</v>
      </c>
      <c r="G465" s="785"/>
      <c r="H465" s="264">
        <v>45530</v>
      </c>
      <c r="I465" s="195"/>
    </row>
    <row r="466" spans="1:9">
      <c r="A466" s="764"/>
      <c r="B466" s="767"/>
      <c r="C466" s="213" t="s">
        <v>148</v>
      </c>
      <c r="D466" s="213">
        <v>3.81</v>
      </c>
      <c r="E466" s="217" t="s">
        <v>16</v>
      </c>
      <c r="F466" s="213">
        <v>3.81</v>
      </c>
      <c r="G466" s="213">
        <v>5</v>
      </c>
      <c r="H466" s="264">
        <v>45530</v>
      </c>
      <c r="I466" s="195"/>
    </row>
    <row r="467" spans="1:9">
      <c r="A467" s="764"/>
      <c r="B467" s="767"/>
      <c r="C467" s="213" t="s">
        <v>149</v>
      </c>
      <c r="D467" s="213">
        <v>1.3</v>
      </c>
      <c r="E467" s="217" t="s">
        <v>14</v>
      </c>
      <c r="F467" s="213">
        <v>1.3</v>
      </c>
      <c r="G467" s="213">
        <v>3</v>
      </c>
      <c r="H467" s="264">
        <v>45530</v>
      </c>
      <c r="I467" s="195"/>
    </row>
    <row r="468" spans="1:9">
      <c r="A468" s="764"/>
      <c r="B468" s="767"/>
      <c r="C468" s="783" t="s">
        <v>150</v>
      </c>
      <c r="D468" s="783">
        <f>6.69+3.52</f>
        <v>10.210000000000001</v>
      </c>
      <c r="E468" s="217" t="s">
        <v>16</v>
      </c>
      <c r="F468" s="213">
        <v>6.69</v>
      </c>
      <c r="G468" s="787">
        <v>12</v>
      </c>
      <c r="H468" s="264">
        <v>45530</v>
      </c>
      <c r="I468" s="195"/>
    </row>
    <row r="469" spans="1:9" ht="15.75" thickBot="1">
      <c r="A469" s="765"/>
      <c r="B469" s="768"/>
      <c r="C469" s="786"/>
      <c r="D469" s="786"/>
      <c r="E469" s="54" t="s">
        <v>14</v>
      </c>
      <c r="F469" s="53">
        <v>3.52</v>
      </c>
      <c r="G469" s="768"/>
      <c r="H469" s="301">
        <v>45530</v>
      </c>
      <c r="I469" s="195"/>
    </row>
    <row r="470" spans="1:9" ht="15" customHeight="1">
      <c r="A470" s="763">
        <v>150606</v>
      </c>
      <c r="B470" s="766" t="s">
        <v>119</v>
      </c>
      <c r="C470" s="766" t="s">
        <v>151</v>
      </c>
      <c r="D470" s="766">
        <v>6.71</v>
      </c>
      <c r="E470" s="216" t="s">
        <v>26</v>
      </c>
      <c r="F470" s="216">
        <v>1.45</v>
      </c>
      <c r="G470" s="769">
        <v>8</v>
      </c>
      <c r="H470" s="265">
        <v>45530</v>
      </c>
      <c r="I470" s="195"/>
    </row>
    <row r="471" spans="1:9">
      <c r="A471" s="764"/>
      <c r="B471" s="767"/>
      <c r="C471" s="767"/>
      <c r="D471" s="767"/>
      <c r="E471" s="217" t="s">
        <v>105</v>
      </c>
      <c r="F471" s="217">
        <v>1.36</v>
      </c>
      <c r="G471" s="770"/>
      <c r="H471" s="264">
        <v>45530</v>
      </c>
      <c r="I471" s="195"/>
    </row>
    <row r="472" spans="1:9">
      <c r="A472" s="764"/>
      <c r="B472" s="767"/>
      <c r="C472" s="767"/>
      <c r="D472" s="767"/>
      <c r="E472" s="217" t="s">
        <v>16</v>
      </c>
      <c r="F472" s="217">
        <v>3.55</v>
      </c>
      <c r="G472" s="770"/>
      <c r="H472" s="302">
        <v>45530</v>
      </c>
      <c r="I472" s="195"/>
    </row>
    <row r="473" spans="1:9" ht="15.75" thickBot="1">
      <c r="A473" s="764"/>
      <c r="B473" s="767"/>
      <c r="C473" s="767"/>
      <c r="D473" s="767"/>
      <c r="E473" s="55" t="s">
        <v>14</v>
      </c>
      <c r="F473" s="55">
        <v>0.35</v>
      </c>
      <c r="G473" s="770"/>
      <c r="H473" s="303">
        <v>45530</v>
      </c>
      <c r="I473" s="195"/>
    </row>
    <row r="474" spans="1:9" ht="15" customHeight="1">
      <c r="A474" s="763">
        <v>150607</v>
      </c>
      <c r="B474" s="775" t="s">
        <v>119</v>
      </c>
      <c r="C474" s="766" t="s">
        <v>152</v>
      </c>
      <c r="D474" s="779">
        <v>3.27</v>
      </c>
      <c r="E474" s="216" t="s">
        <v>28</v>
      </c>
      <c r="F474" s="51">
        <v>2.1</v>
      </c>
      <c r="G474" s="769">
        <v>5</v>
      </c>
      <c r="H474" s="265">
        <v>45530</v>
      </c>
      <c r="I474" s="195"/>
    </row>
    <row r="475" spans="1:9">
      <c r="A475" s="764"/>
      <c r="B475" s="776"/>
      <c r="C475" s="767"/>
      <c r="D475" s="780"/>
      <c r="E475" s="217" t="s">
        <v>20</v>
      </c>
      <c r="F475" s="217">
        <v>1.1000000000000001</v>
      </c>
      <c r="G475" s="770"/>
      <c r="H475" s="264">
        <v>45530</v>
      </c>
      <c r="I475" s="195"/>
    </row>
    <row r="476" spans="1:9">
      <c r="A476" s="764"/>
      <c r="B476" s="776"/>
      <c r="C476" s="778"/>
      <c r="D476" s="780"/>
      <c r="E476" s="217" t="s">
        <v>17</v>
      </c>
      <c r="F476" s="217">
        <v>7.0000000000000007E-2</v>
      </c>
      <c r="G476" s="770"/>
      <c r="H476" s="264">
        <v>45530</v>
      </c>
      <c r="I476" s="195"/>
    </row>
    <row r="477" spans="1:9" ht="15.75" thickBot="1">
      <c r="A477" s="765"/>
      <c r="B477" s="777"/>
      <c r="C477" s="53" t="s">
        <v>153</v>
      </c>
      <c r="D477" s="208">
        <v>3</v>
      </c>
      <c r="E477" s="56" t="s">
        <v>14</v>
      </c>
      <c r="F477" s="56">
        <v>3</v>
      </c>
      <c r="G477" s="203">
        <v>5</v>
      </c>
      <c r="H477" s="301">
        <v>45530</v>
      </c>
      <c r="I477" s="195"/>
    </row>
    <row r="478" spans="1:9" ht="15" customHeight="1">
      <c r="A478" s="508">
        <v>94055</v>
      </c>
      <c r="B478" s="485" t="s">
        <v>154</v>
      </c>
      <c r="C478" s="207" t="s">
        <v>155</v>
      </c>
      <c r="D478" s="57">
        <v>4.3</v>
      </c>
      <c r="E478" s="57" t="s">
        <v>16</v>
      </c>
      <c r="F478" s="57">
        <v>4.3</v>
      </c>
      <c r="G478" s="57">
        <v>6</v>
      </c>
      <c r="H478" s="250">
        <v>45531</v>
      </c>
      <c r="I478" s="195"/>
    </row>
    <row r="479" spans="1:9">
      <c r="A479" s="509"/>
      <c r="B479" s="480"/>
      <c r="C479" s="211" t="s">
        <v>156</v>
      </c>
      <c r="D479" s="58">
        <v>4</v>
      </c>
      <c r="E479" s="58" t="s">
        <v>16</v>
      </c>
      <c r="F479" s="58">
        <v>4</v>
      </c>
      <c r="G479" s="58">
        <v>6</v>
      </c>
      <c r="H479" s="251">
        <v>45531</v>
      </c>
      <c r="I479" s="195"/>
    </row>
    <row r="480" spans="1:9">
      <c r="A480" s="509"/>
      <c r="B480" s="480"/>
      <c r="C480" s="211" t="s">
        <v>157</v>
      </c>
      <c r="D480" s="58">
        <v>4</v>
      </c>
      <c r="E480" s="58" t="s">
        <v>14</v>
      </c>
      <c r="F480" s="58">
        <v>4</v>
      </c>
      <c r="G480" s="58">
        <v>6</v>
      </c>
      <c r="H480" s="251">
        <v>45531</v>
      </c>
      <c r="I480" s="195"/>
    </row>
    <row r="481" spans="1:9" ht="15.75" thickBot="1">
      <c r="A481" s="510"/>
      <c r="B481" s="481"/>
      <c r="C481" s="208" t="s">
        <v>158</v>
      </c>
      <c r="D481" s="56">
        <v>3</v>
      </c>
      <c r="E481" s="56" t="s">
        <v>14</v>
      </c>
      <c r="F481" s="56">
        <v>3</v>
      </c>
      <c r="G481" s="56">
        <v>5</v>
      </c>
      <c r="H481" s="252">
        <v>45531</v>
      </c>
      <c r="I481" s="195"/>
    </row>
    <row r="482" spans="1:9" ht="15" customHeight="1">
      <c r="A482" s="763">
        <v>87340</v>
      </c>
      <c r="B482" s="766" t="s">
        <v>19</v>
      </c>
      <c r="C482" s="769" t="s">
        <v>159</v>
      </c>
      <c r="D482" s="772">
        <v>7.73</v>
      </c>
      <c r="E482" s="216" t="s">
        <v>16</v>
      </c>
      <c r="F482" s="51">
        <v>2.29</v>
      </c>
      <c r="G482" s="761">
        <v>9</v>
      </c>
      <c r="H482" s="250">
        <v>45532</v>
      </c>
      <c r="I482" s="195"/>
    </row>
    <row r="483" spans="1:9">
      <c r="A483" s="764"/>
      <c r="B483" s="767"/>
      <c r="C483" s="770"/>
      <c r="D483" s="773"/>
      <c r="E483" s="217" t="s">
        <v>14</v>
      </c>
      <c r="F483" s="213">
        <v>1.67</v>
      </c>
      <c r="G483" s="762"/>
      <c r="H483" s="251">
        <v>45532</v>
      </c>
      <c r="I483" s="195"/>
    </row>
    <row r="484" spans="1:9">
      <c r="A484" s="764"/>
      <c r="B484" s="767"/>
      <c r="C484" s="771"/>
      <c r="D484" s="774"/>
      <c r="E484" s="217" t="s">
        <v>26</v>
      </c>
      <c r="F484" s="213">
        <v>3.77</v>
      </c>
      <c r="G484" s="762"/>
      <c r="H484" s="251">
        <v>45532</v>
      </c>
      <c r="I484" s="195"/>
    </row>
    <row r="485" spans="1:9" ht="15.75" thickBot="1">
      <c r="A485" s="765"/>
      <c r="B485" s="768"/>
      <c r="C485" s="53" t="s">
        <v>160</v>
      </c>
      <c r="D485" s="54">
        <v>1.59</v>
      </c>
      <c r="E485" s="54" t="s">
        <v>16</v>
      </c>
      <c r="F485" s="53">
        <v>1.59</v>
      </c>
      <c r="G485" s="54">
        <v>3</v>
      </c>
      <c r="H485" s="252">
        <v>45532</v>
      </c>
      <c r="I485" s="195"/>
    </row>
    <row r="486" spans="1:9">
      <c r="A486" s="508">
        <v>92073</v>
      </c>
      <c r="B486" s="479" t="s">
        <v>67</v>
      </c>
      <c r="C486" s="479" t="s">
        <v>102</v>
      </c>
      <c r="D486" s="485">
        <v>14.7</v>
      </c>
      <c r="E486" s="57" t="s">
        <v>16</v>
      </c>
      <c r="F486" s="57">
        <v>8</v>
      </c>
      <c r="G486" s="479">
        <v>16</v>
      </c>
      <c r="H486" s="250">
        <v>45532</v>
      </c>
      <c r="I486" s="195"/>
    </row>
    <row r="487" spans="1:9">
      <c r="A487" s="509"/>
      <c r="B487" s="431"/>
      <c r="C487" s="431"/>
      <c r="D487" s="480"/>
      <c r="E487" s="58" t="s">
        <v>14</v>
      </c>
      <c r="F487" s="58">
        <v>4</v>
      </c>
      <c r="G487" s="431"/>
      <c r="H487" s="251">
        <v>45532</v>
      </c>
      <c r="I487" s="195"/>
    </row>
    <row r="488" spans="1:9" ht="15.75" thickBot="1">
      <c r="A488" s="509"/>
      <c r="B488" s="431"/>
      <c r="C488" s="431"/>
      <c r="D488" s="480"/>
      <c r="E488" s="59" t="s">
        <v>15</v>
      </c>
      <c r="F488" s="59">
        <v>2.7</v>
      </c>
      <c r="G488" s="431"/>
      <c r="H488" s="277">
        <v>45532</v>
      </c>
      <c r="I488" s="195"/>
    </row>
    <row r="489" spans="1:9" ht="15" customHeight="1">
      <c r="A489" s="508">
        <v>151374</v>
      </c>
      <c r="B489" s="485" t="s">
        <v>100</v>
      </c>
      <c r="C489" s="485" t="s">
        <v>102</v>
      </c>
      <c r="D489" s="485">
        <v>8.6</v>
      </c>
      <c r="E489" s="57" t="s">
        <v>14</v>
      </c>
      <c r="F489" s="207">
        <v>7.1</v>
      </c>
      <c r="G489" s="485">
        <v>10</v>
      </c>
      <c r="H489" s="511">
        <v>45533</v>
      </c>
      <c r="I489" s="195"/>
    </row>
    <row r="490" spans="1:9" ht="15.75" thickBot="1">
      <c r="A490" s="510"/>
      <c r="B490" s="481"/>
      <c r="C490" s="481"/>
      <c r="D490" s="481"/>
      <c r="E490" s="56" t="s">
        <v>16</v>
      </c>
      <c r="F490" s="208">
        <v>1.5</v>
      </c>
      <c r="G490" s="481"/>
      <c r="H490" s="513"/>
      <c r="I490" s="195"/>
    </row>
    <row r="491" spans="1:9" ht="15" customHeight="1">
      <c r="A491" s="760">
        <v>116204</v>
      </c>
      <c r="B491" s="386" t="s">
        <v>63</v>
      </c>
      <c r="C491" s="207" t="s">
        <v>102</v>
      </c>
      <c r="D491" s="207">
        <v>0.4</v>
      </c>
      <c r="E491" s="207" t="s">
        <v>28</v>
      </c>
      <c r="F491" s="209">
        <v>0.4</v>
      </c>
      <c r="G491" s="207">
        <v>2</v>
      </c>
      <c r="H491" s="742">
        <v>45505</v>
      </c>
      <c r="I491" s="195"/>
    </row>
    <row r="492" spans="1:9" ht="15.75" thickBot="1">
      <c r="A492" s="655"/>
      <c r="B492" s="657"/>
      <c r="C492" s="208" t="s">
        <v>103</v>
      </c>
      <c r="D492" s="208">
        <v>8.1999999999999993</v>
      </c>
      <c r="E492" s="208" t="s">
        <v>16</v>
      </c>
      <c r="F492" s="208">
        <v>8.1999999999999993</v>
      </c>
      <c r="G492" s="208">
        <v>10</v>
      </c>
      <c r="H492" s="659"/>
      <c r="I492" s="195"/>
    </row>
    <row r="493" spans="1:9" ht="15" customHeight="1">
      <c r="A493" s="384">
        <v>105396</v>
      </c>
      <c r="B493" s="386" t="s">
        <v>161</v>
      </c>
      <c r="C493" s="386" t="s">
        <v>162</v>
      </c>
      <c r="D493" s="386">
        <v>14.42</v>
      </c>
      <c r="E493" s="207" t="s">
        <v>16</v>
      </c>
      <c r="F493" s="207">
        <v>6.87</v>
      </c>
      <c r="G493" s="386">
        <v>16</v>
      </c>
      <c r="H493" s="742">
        <v>45505</v>
      </c>
      <c r="I493" s="195"/>
    </row>
    <row r="494" spans="1:9">
      <c r="A494" s="670"/>
      <c r="B494" s="671"/>
      <c r="C494" s="671"/>
      <c r="D494" s="671"/>
      <c r="E494" s="211" t="s">
        <v>14</v>
      </c>
      <c r="F494" s="211">
        <v>7.55</v>
      </c>
      <c r="G494" s="671"/>
      <c r="H494" s="672"/>
      <c r="I494" s="195"/>
    </row>
    <row r="495" spans="1:9" ht="15.75" thickBot="1">
      <c r="A495" s="655"/>
      <c r="B495" s="657"/>
      <c r="C495" s="208">
        <v>33</v>
      </c>
      <c r="D495" s="208">
        <v>13</v>
      </c>
      <c r="E495" s="208" t="s">
        <v>16</v>
      </c>
      <c r="F495" s="208">
        <v>13</v>
      </c>
      <c r="G495" s="208">
        <v>15</v>
      </c>
      <c r="H495" s="659"/>
      <c r="I495" s="195"/>
    </row>
    <row r="496" spans="1:9" ht="15" customHeight="1">
      <c r="A496" s="384">
        <v>107120</v>
      </c>
      <c r="B496" s="386" t="s">
        <v>163</v>
      </c>
      <c r="C496" s="396" t="s">
        <v>102</v>
      </c>
      <c r="D496" s="396">
        <v>18.02</v>
      </c>
      <c r="E496" s="207" t="s">
        <v>14</v>
      </c>
      <c r="F496" s="207">
        <v>6.2</v>
      </c>
      <c r="G496" s="386">
        <v>20</v>
      </c>
      <c r="H496" s="742">
        <v>45505</v>
      </c>
      <c r="I496" s="195"/>
    </row>
    <row r="497" spans="1:9">
      <c r="A497" s="670"/>
      <c r="B497" s="671"/>
      <c r="C497" s="671"/>
      <c r="D497" s="671"/>
      <c r="E497" s="211" t="s">
        <v>16</v>
      </c>
      <c r="F497" s="211">
        <v>6.19</v>
      </c>
      <c r="G497" s="671"/>
      <c r="H497" s="672"/>
      <c r="I497" s="195"/>
    </row>
    <row r="498" spans="1:9">
      <c r="A498" s="670"/>
      <c r="B498" s="671"/>
      <c r="C498" s="671"/>
      <c r="D498" s="671"/>
      <c r="E498" s="211" t="s">
        <v>109</v>
      </c>
      <c r="F498" s="211">
        <v>1.83</v>
      </c>
      <c r="G498" s="671"/>
      <c r="H498" s="672"/>
      <c r="I498" s="195"/>
    </row>
    <row r="499" spans="1:9" ht="15.75" thickBot="1">
      <c r="A499" s="655"/>
      <c r="B499" s="657"/>
      <c r="C499" s="657"/>
      <c r="D499" s="657"/>
      <c r="E499" s="208" t="s">
        <v>29</v>
      </c>
      <c r="F499" s="208">
        <v>3.8</v>
      </c>
      <c r="G499" s="657"/>
      <c r="H499" s="659"/>
      <c r="I499" s="195"/>
    </row>
    <row r="500" spans="1:9" ht="15" customHeight="1">
      <c r="A500" s="384">
        <v>150276</v>
      </c>
      <c r="B500" s="386" t="s">
        <v>163</v>
      </c>
      <c r="C500" s="396" t="s">
        <v>102</v>
      </c>
      <c r="D500" s="396">
        <v>15.64</v>
      </c>
      <c r="E500" s="207" t="s">
        <v>14</v>
      </c>
      <c r="F500" s="207">
        <v>12.39</v>
      </c>
      <c r="G500" s="386">
        <v>17</v>
      </c>
      <c r="H500" s="742">
        <v>45505</v>
      </c>
      <c r="I500" s="195"/>
    </row>
    <row r="501" spans="1:9" ht="15.75" thickBot="1">
      <c r="A501" s="655"/>
      <c r="B501" s="657"/>
      <c r="C501" s="657"/>
      <c r="D501" s="657"/>
      <c r="E501" s="208" t="s">
        <v>16</v>
      </c>
      <c r="F501" s="208">
        <v>3.25</v>
      </c>
      <c r="G501" s="657"/>
      <c r="H501" s="659"/>
      <c r="I501" s="195"/>
    </row>
    <row r="502" spans="1:9" ht="15" customHeight="1">
      <c r="A502" s="384">
        <v>165893</v>
      </c>
      <c r="B502" s="386" t="s">
        <v>54</v>
      </c>
      <c r="C502" s="386" t="s">
        <v>164</v>
      </c>
      <c r="D502" s="386">
        <v>16</v>
      </c>
      <c r="E502" s="207" t="s">
        <v>16</v>
      </c>
      <c r="F502" s="207">
        <v>5.5</v>
      </c>
      <c r="G502" s="386">
        <v>18</v>
      </c>
      <c r="H502" s="706">
        <v>45509</v>
      </c>
      <c r="I502" s="195"/>
    </row>
    <row r="503" spans="1:9">
      <c r="A503" s="670"/>
      <c r="B503" s="671"/>
      <c r="C503" s="671"/>
      <c r="D503" s="671"/>
      <c r="E503" s="220" t="s">
        <v>15</v>
      </c>
      <c r="F503" s="211">
        <v>5</v>
      </c>
      <c r="G503" s="671"/>
      <c r="H503" s="672"/>
      <c r="I503" s="195"/>
    </row>
    <row r="504" spans="1:9">
      <c r="A504" s="670"/>
      <c r="B504" s="671"/>
      <c r="C504" s="671"/>
      <c r="D504" s="671"/>
      <c r="E504" s="211" t="s">
        <v>16</v>
      </c>
      <c r="F504" s="211">
        <v>5</v>
      </c>
      <c r="G504" s="671"/>
      <c r="H504" s="672"/>
      <c r="I504" s="195"/>
    </row>
    <row r="505" spans="1:9">
      <c r="A505" s="670"/>
      <c r="B505" s="671"/>
      <c r="C505" s="671"/>
      <c r="D505" s="671"/>
      <c r="E505" s="211" t="s">
        <v>14</v>
      </c>
      <c r="F505" s="211">
        <v>0.5</v>
      </c>
      <c r="G505" s="671"/>
      <c r="H505" s="672"/>
      <c r="I505" s="195"/>
    </row>
    <row r="506" spans="1:9">
      <c r="A506" s="670"/>
      <c r="B506" s="671"/>
      <c r="C506" s="424" t="s">
        <v>165</v>
      </c>
      <c r="D506" s="424">
        <v>10</v>
      </c>
      <c r="E506" s="211" t="s">
        <v>14</v>
      </c>
      <c r="F506" s="211">
        <v>7</v>
      </c>
      <c r="G506" s="424">
        <v>12</v>
      </c>
      <c r="H506" s="672"/>
      <c r="I506" s="195"/>
    </row>
    <row r="507" spans="1:9">
      <c r="A507" s="670"/>
      <c r="B507" s="671"/>
      <c r="C507" s="671"/>
      <c r="D507" s="671"/>
      <c r="E507" s="211" t="s">
        <v>16</v>
      </c>
      <c r="F507" s="211">
        <v>3</v>
      </c>
      <c r="G507" s="671"/>
      <c r="H507" s="672"/>
      <c r="I507" s="195"/>
    </row>
    <row r="508" spans="1:9">
      <c r="A508" s="670"/>
      <c r="B508" s="671"/>
      <c r="C508" s="424" t="s">
        <v>166</v>
      </c>
      <c r="D508" s="424">
        <v>10</v>
      </c>
      <c r="E508" s="211" t="s">
        <v>28</v>
      </c>
      <c r="F508" s="211">
        <v>3.34</v>
      </c>
      <c r="G508" s="424">
        <v>12</v>
      </c>
      <c r="H508" s="672"/>
      <c r="I508" s="195"/>
    </row>
    <row r="509" spans="1:9">
      <c r="A509" s="670"/>
      <c r="B509" s="671"/>
      <c r="C509" s="671"/>
      <c r="D509" s="671"/>
      <c r="E509" s="211" t="s">
        <v>23</v>
      </c>
      <c r="F509" s="211">
        <v>3.33</v>
      </c>
      <c r="G509" s="671"/>
      <c r="H509" s="672"/>
      <c r="I509" s="195"/>
    </row>
    <row r="510" spans="1:9" ht="15.75" thickBot="1">
      <c r="A510" s="655"/>
      <c r="B510" s="657"/>
      <c r="C510" s="657"/>
      <c r="D510" s="657"/>
      <c r="E510" s="208" t="s">
        <v>31</v>
      </c>
      <c r="F510" s="208">
        <v>3.33</v>
      </c>
      <c r="G510" s="657"/>
      <c r="H510" s="659"/>
      <c r="I510" s="195"/>
    </row>
    <row r="511" spans="1:9" ht="15" customHeight="1">
      <c r="A511" s="410">
        <v>3103596</v>
      </c>
      <c r="B511" s="386" t="s">
        <v>167</v>
      </c>
      <c r="C511" s="392" t="s">
        <v>13</v>
      </c>
      <c r="D511" s="386">
        <v>9.1999999999999993</v>
      </c>
      <c r="E511" s="386" t="s">
        <v>14</v>
      </c>
      <c r="F511" s="392">
        <v>9.1999999999999993</v>
      </c>
      <c r="G511" s="392">
        <v>11</v>
      </c>
      <c r="H511" s="706">
        <v>45509</v>
      </c>
      <c r="I511" s="195"/>
    </row>
    <row r="512" spans="1:9" ht="15.75" thickBot="1">
      <c r="A512" s="655"/>
      <c r="B512" s="657"/>
      <c r="C512" s="657"/>
      <c r="D512" s="657"/>
      <c r="E512" s="657"/>
      <c r="F512" s="657"/>
      <c r="G512" s="657"/>
      <c r="H512" s="659"/>
      <c r="I512" s="195"/>
    </row>
    <row r="513" spans="1:9" ht="15" customHeight="1">
      <c r="A513" s="410">
        <v>153727</v>
      </c>
      <c r="B513" s="386" t="s">
        <v>167</v>
      </c>
      <c r="C513" s="392" t="s">
        <v>168</v>
      </c>
      <c r="D513" s="386">
        <v>35.700000000000003</v>
      </c>
      <c r="E513" s="386" t="s">
        <v>20</v>
      </c>
      <c r="F513" s="392">
        <v>35.700000000000003</v>
      </c>
      <c r="G513" s="392">
        <v>37</v>
      </c>
      <c r="H513" s="706">
        <v>45509</v>
      </c>
      <c r="I513" s="195"/>
    </row>
    <row r="514" spans="1:9" ht="15.75" thickBot="1">
      <c r="A514" s="655"/>
      <c r="B514" s="657"/>
      <c r="C514" s="657"/>
      <c r="D514" s="657"/>
      <c r="E514" s="657"/>
      <c r="F514" s="657"/>
      <c r="G514" s="657"/>
      <c r="H514" s="659"/>
      <c r="I514" s="195"/>
    </row>
    <row r="515" spans="1:9" ht="15" customHeight="1">
      <c r="A515" s="384">
        <v>176382</v>
      </c>
      <c r="B515" s="386" t="s">
        <v>169</v>
      </c>
      <c r="C515" s="386" t="s">
        <v>170</v>
      </c>
      <c r="D515" s="386">
        <v>26.6</v>
      </c>
      <c r="E515" s="207" t="s">
        <v>22</v>
      </c>
      <c r="F515" s="207">
        <v>2</v>
      </c>
      <c r="G515" s="386">
        <v>28</v>
      </c>
      <c r="H515" s="706">
        <v>45509</v>
      </c>
      <c r="I515" s="195"/>
    </row>
    <row r="516" spans="1:9">
      <c r="A516" s="670"/>
      <c r="B516" s="671"/>
      <c r="C516" s="671"/>
      <c r="D516" s="671"/>
      <c r="E516" s="211" t="s">
        <v>14</v>
      </c>
      <c r="F516" s="211">
        <v>9</v>
      </c>
      <c r="G516" s="671"/>
      <c r="H516" s="672"/>
      <c r="I516" s="195"/>
    </row>
    <row r="517" spans="1:9">
      <c r="A517" s="670"/>
      <c r="B517" s="671"/>
      <c r="C517" s="671"/>
      <c r="D517" s="671"/>
      <c r="E517" s="211" t="s">
        <v>20</v>
      </c>
      <c r="F517" s="211">
        <v>7</v>
      </c>
      <c r="G517" s="671"/>
      <c r="H517" s="672"/>
      <c r="I517" s="195"/>
    </row>
    <row r="518" spans="1:9">
      <c r="A518" s="670"/>
      <c r="B518" s="671"/>
      <c r="C518" s="671"/>
      <c r="D518" s="671"/>
      <c r="E518" s="211" t="s">
        <v>29</v>
      </c>
      <c r="F518" s="211">
        <v>1</v>
      </c>
      <c r="G518" s="671"/>
      <c r="H518" s="672"/>
      <c r="I518" s="195"/>
    </row>
    <row r="519" spans="1:9">
      <c r="A519" s="670"/>
      <c r="B519" s="671"/>
      <c r="C519" s="671"/>
      <c r="D519" s="671"/>
      <c r="E519" s="211" t="s">
        <v>16</v>
      </c>
      <c r="F519" s="211">
        <v>2.6</v>
      </c>
      <c r="G519" s="671"/>
      <c r="H519" s="672"/>
      <c r="I519" s="195"/>
    </row>
    <row r="520" spans="1:9">
      <c r="A520" s="670"/>
      <c r="B520" s="671"/>
      <c r="C520" s="671"/>
      <c r="D520" s="671"/>
      <c r="E520" s="220" t="s">
        <v>15</v>
      </c>
      <c r="F520" s="211">
        <v>2</v>
      </c>
      <c r="G520" s="671"/>
      <c r="H520" s="672"/>
      <c r="I520" s="195"/>
    </row>
    <row r="521" spans="1:9">
      <c r="A521" s="670"/>
      <c r="B521" s="671"/>
      <c r="C521" s="671"/>
      <c r="D521" s="671"/>
      <c r="E521" s="211" t="s">
        <v>31</v>
      </c>
      <c r="F521" s="211">
        <v>1.5</v>
      </c>
      <c r="G521" s="671"/>
      <c r="H521" s="672"/>
      <c r="I521" s="195"/>
    </row>
    <row r="522" spans="1:9" ht="15.75" thickBot="1">
      <c r="A522" s="655"/>
      <c r="B522" s="657"/>
      <c r="C522" s="657"/>
      <c r="D522" s="657"/>
      <c r="E522" s="208" t="s">
        <v>17</v>
      </c>
      <c r="F522" s="208">
        <v>1.5</v>
      </c>
      <c r="G522" s="657"/>
      <c r="H522" s="659"/>
      <c r="I522" s="195"/>
    </row>
    <row r="523" spans="1:9" ht="15" customHeight="1">
      <c r="A523" s="384">
        <v>153660</v>
      </c>
      <c r="B523" s="386" t="s">
        <v>51</v>
      </c>
      <c r="C523" s="386" t="s">
        <v>171</v>
      </c>
      <c r="D523" s="386">
        <v>25.5</v>
      </c>
      <c r="E523" s="207" t="s">
        <v>14</v>
      </c>
      <c r="F523" s="207">
        <v>3.5</v>
      </c>
      <c r="G523" s="386">
        <v>27</v>
      </c>
      <c r="H523" s="706">
        <v>45509</v>
      </c>
      <c r="I523" s="195"/>
    </row>
    <row r="524" spans="1:9">
      <c r="A524" s="670"/>
      <c r="B524" s="671"/>
      <c r="C524" s="671"/>
      <c r="D524" s="671"/>
      <c r="E524" s="211" t="s">
        <v>20</v>
      </c>
      <c r="F524" s="211">
        <v>15.5</v>
      </c>
      <c r="G524" s="671"/>
      <c r="H524" s="672"/>
      <c r="I524" s="195"/>
    </row>
    <row r="525" spans="1:9">
      <c r="A525" s="670"/>
      <c r="B525" s="671"/>
      <c r="C525" s="671"/>
      <c r="D525" s="671"/>
      <c r="E525" s="211" t="s">
        <v>17</v>
      </c>
      <c r="F525" s="211">
        <v>4.25</v>
      </c>
      <c r="G525" s="671"/>
      <c r="H525" s="672"/>
      <c r="I525" s="195"/>
    </row>
    <row r="526" spans="1:9">
      <c r="A526" s="670"/>
      <c r="B526" s="671"/>
      <c r="C526" s="671"/>
      <c r="D526" s="671"/>
      <c r="E526" s="211" t="s">
        <v>31</v>
      </c>
      <c r="F526" s="211">
        <v>2.25</v>
      </c>
      <c r="G526" s="671"/>
      <c r="H526" s="672"/>
      <c r="I526" s="195"/>
    </row>
    <row r="527" spans="1:9" ht="15.75" thickBot="1">
      <c r="A527" s="655"/>
      <c r="B527" s="657"/>
      <c r="C527" s="208" t="s">
        <v>172</v>
      </c>
      <c r="D527" s="208">
        <v>1.68</v>
      </c>
      <c r="E527" s="208" t="s">
        <v>14</v>
      </c>
      <c r="F527" s="208">
        <v>1.68</v>
      </c>
      <c r="G527" s="208">
        <v>3</v>
      </c>
      <c r="H527" s="659"/>
      <c r="I527" s="195"/>
    </row>
    <row r="528" spans="1:9" ht="15" customHeight="1">
      <c r="A528" s="384">
        <v>112928</v>
      </c>
      <c r="B528" s="386" t="s">
        <v>40</v>
      </c>
      <c r="C528" s="386" t="s">
        <v>173</v>
      </c>
      <c r="D528" s="485">
        <v>63.63</v>
      </c>
      <c r="E528" s="207" t="s">
        <v>14</v>
      </c>
      <c r="F528" s="207">
        <v>11.03</v>
      </c>
      <c r="G528" s="386">
        <v>65</v>
      </c>
      <c r="H528" s="706">
        <v>45509</v>
      </c>
      <c r="I528" s="195"/>
    </row>
    <row r="529" spans="1:9">
      <c r="A529" s="670"/>
      <c r="B529" s="671"/>
      <c r="C529" s="671"/>
      <c r="D529" s="480"/>
      <c r="E529" s="211" t="s">
        <v>15</v>
      </c>
      <c r="F529" s="211">
        <v>12.4</v>
      </c>
      <c r="G529" s="671"/>
      <c r="H529" s="672"/>
      <c r="I529" s="195"/>
    </row>
    <row r="530" spans="1:9">
      <c r="A530" s="670"/>
      <c r="B530" s="671"/>
      <c r="C530" s="671"/>
      <c r="D530" s="480"/>
      <c r="E530" s="211" t="s">
        <v>16</v>
      </c>
      <c r="F530" s="211">
        <v>4.5</v>
      </c>
      <c r="G530" s="671"/>
      <c r="H530" s="672"/>
      <c r="I530" s="195"/>
    </row>
    <row r="531" spans="1:9">
      <c r="A531" s="670"/>
      <c r="B531" s="671"/>
      <c r="C531" s="671"/>
      <c r="D531" s="480"/>
      <c r="E531" s="211" t="s">
        <v>22</v>
      </c>
      <c r="F531" s="211">
        <v>7.5</v>
      </c>
      <c r="G531" s="671"/>
      <c r="H531" s="672"/>
      <c r="I531" s="195"/>
    </row>
    <row r="532" spans="1:9">
      <c r="A532" s="670"/>
      <c r="B532" s="671"/>
      <c r="C532" s="671"/>
      <c r="D532" s="480"/>
      <c r="E532" s="211" t="s">
        <v>20</v>
      </c>
      <c r="F532" s="211">
        <v>12.46</v>
      </c>
      <c r="G532" s="671"/>
      <c r="H532" s="672"/>
      <c r="I532" s="195"/>
    </row>
    <row r="533" spans="1:9">
      <c r="A533" s="670"/>
      <c r="B533" s="671"/>
      <c r="C533" s="671"/>
      <c r="D533" s="480"/>
      <c r="E533" s="211" t="s">
        <v>174</v>
      </c>
      <c r="F533" s="211">
        <v>0.97</v>
      </c>
      <c r="G533" s="671"/>
      <c r="H533" s="672"/>
      <c r="I533" s="195"/>
    </row>
    <row r="534" spans="1:9">
      <c r="A534" s="670"/>
      <c r="B534" s="671"/>
      <c r="C534" s="671"/>
      <c r="D534" s="480"/>
      <c r="E534" s="211" t="s">
        <v>131</v>
      </c>
      <c r="F534" s="211">
        <v>0.97</v>
      </c>
      <c r="G534" s="671"/>
      <c r="H534" s="672"/>
      <c r="I534" s="195"/>
    </row>
    <row r="535" spans="1:9">
      <c r="A535" s="670"/>
      <c r="B535" s="671"/>
      <c r="C535" s="671"/>
      <c r="D535" s="480"/>
      <c r="E535" s="211" t="s">
        <v>112</v>
      </c>
      <c r="F535" s="211">
        <v>7.5</v>
      </c>
      <c r="G535" s="671"/>
      <c r="H535" s="672"/>
      <c r="I535" s="195"/>
    </row>
    <row r="536" spans="1:9">
      <c r="A536" s="670"/>
      <c r="B536" s="671"/>
      <c r="C536" s="671"/>
      <c r="D536" s="480"/>
      <c r="E536" s="211" t="s">
        <v>29</v>
      </c>
      <c r="F536" s="211">
        <v>1.5</v>
      </c>
      <c r="G536" s="671"/>
      <c r="H536" s="672"/>
      <c r="I536" s="195"/>
    </row>
    <row r="537" spans="1:9">
      <c r="A537" s="670"/>
      <c r="B537" s="671"/>
      <c r="C537" s="671"/>
      <c r="D537" s="480"/>
      <c r="E537" s="211" t="s">
        <v>31</v>
      </c>
      <c r="F537" s="211">
        <v>1.6</v>
      </c>
      <c r="G537" s="671"/>
      <c r="H537" s="672"/>
      <c r="I537" s="195"/>
    </row>
    <row r="538" spans="1:9" ht="15.75" thickBot="1">
      <c r="A538" s="655"/>
      <c r="B538" s="657"/>
      <c r="C538" s="657"/>
      <c r="D538" s="481"/>
      <c r="E538" s="208" t="s">
        <v>17</v>
      </c>
      <c r="F538" s="208">
        <v>3.2</v>
      </c>
      <c r="G538" s="657"/>
      <c r="H538" s="659"/>
      <c r="I538" s="195"/>
    </row>
    <row r="539" spans="1:9" ht="15" customHeight="1">
      <c r="A539" s="410">
        <v>119147</v>
      </c>
      <c r="B539" s="386" t="s">
        <v>175</v>
      </c>
      <c r="C539" s="257" t="s">
        <v>102</v>
      </c>
      <c r="D539" s="202">
        <v>2.87</v>
      </c>
      <c r="E539" s="202" t="s">
        <v>14</v>
      </c>
      <c r="F539" s="202">
        <v>2.87</v>
      </c>
      <c r="G539" s="207">
        <v>4</v>
      </c>
      <c r="H539" s="706">
        <v>45509</v>
      </c>
      <c r="I539" s="195"/>
    </row>
    <row r="540" spans="1:9">
      <c r="A540" s="670"/>
      <c r="B540" s="671"/>
      <c r="C540" s="420" t="s">
        <v>176</v>
      </c>
      <c r="D540" s="420">
        <v>18.899999999999999</v>
      </c>
      <c r="E540" s="220" t="s">
        <v>20</v>
      </c>
      <c r="F540" s="220">
        <v>7.74</v>
      </c>
      <c r="G540" s="424">
        <v>20</v>
      </c>
      <c r="H540" s="672"/>
      <c r="I540" s="195"/>
    </row>
    <row r="541" spans="1:9">
      <c r="A541" s="670"/>
      <c r="B541" s="671"/>
      <c r="C541" s="671"/>
      <c r="D541" s="671"/>
      <c r="E541" s="220" t="s">
        <v>31</v>
      </c>
      <c r="F541" s="220">
        <v>7.72</v>
      </c>
      <c r="G541" s="671"/>
      <c r="H541" s="672"/>
      <c r="I541" s="195"/>
    </row>
    <row r="542" spans="1:9" ht="15.75" thickBot="1">
      <c r="A542" s="655"/>
      <c r="B542" s="657"/>
      <c r="C542" s="657"/>
      <c r="D542" s="657"/>
      <c r="E542" s="203" t="s">
        <v>14</v>
      </c>
      <c r="F542" s="203">
        <v>3.44</v>
      </c>
      <c r="G542" s="657"/>
      <c r="H542" s="659"/>
      <c r="I542" s="195"/>
    </row>
    <row r="543" spans="1:9" ht="15" customHeight="1">
      <c r="A543" s="384">
        <v>175936</v>
      </c>
      <c r="B543" s="386" t="s">
        <v>123</v>
      </c>
      <c r="C543" s="386" t="s">
        <v>13</v>
      </c>
      <c r="D543" s="386">
        <v>36.479999999999997</v>
      </c>
      <c r="E543" s="207" t="s">
        <v>14</v>
      </c>
      <c r="F543" s="207">
        <v>7.3</v>
      </c>
      <c r="G543" s="386">
        <v>38</v>
      </c>
      <c r="H543" s="706">
        <v>45510</v>
      </c>
      <c r="I543" s="195"/>
    </row>
    <row r="544" spans="1:9">
      <c r="A544" s="670"/>
      <c r="B544" s="671"/>
      <c r="C544" s="671"/>
      <c r="D544" s="671"/>
      <c r="E544" s="211" t="s">
        <v>20</v>
      </c>
      <c r="F544" s="211">
        <v>23.34</v>
      </c>
      <c r="G544" s="671"/>
      <c r="H544" s="672"/>
      <c r="I544" s="195"/>
    </row>
    <row r="545" spans="1:9">
      <c r="A545" s="670"/>
      <c r="B545" s="671"/>
      <c r="C545" s="671"/>
      <c r="D545" s="671"/>
      <c r="E545" s="211" t="s">
        <v>131</v>
      </c>
      <c r="F545" s="211">
        <v>1.46</v>
      </c>
      <c r="G545" s="671"/>
      <c r="H545" s="672"/>
      <c r="I545" s="195"/>
    </row>
    <row r="546" spans="1:9">
      <c r="A546" s="670"/>
      <c r="B546" s="671"/>
      <c r="C546" s="671"/>
      <c r="D546" s="671"/>
      <c r="E546" s="211" t="s">
        <v>31</v>
      </c>
      <c r="F546" s="211">
        <v>2.92</v>
      </c>
      <c r="G546" s="671"/>
      <c r="H546" s="672"/>
      <c r="I546" s="195"/>
    </row>
    <row r="547" spans="1:9" ht="15.75" thickBot="1">
      <c r="A547" s="655"/>
      <c r="B547" s="657"/>
      <c r="C547" s="657"/>
      <c r="D547" s="657"/>
      <c r="E547" s="208" t="s">
        <v>177</v>
      </c>
      <c r="F547" s="208">
        <v>1.46</v>
      </c>
      <c r="G547" s="657"/>
      <c r="H547" s="659"/>
      <c r="I547" s="195"/>
    </row>
    <row r="548" spans="1:9" ht="15" customHeight="1">
      <c r="A548" s="384">
        <v>178149</v>
      </c>
      <c r="B548" s="386" t="s">
        <v>178</v>
      </c>
      <c r="C548" s="386" t="s">
        <v>179</v>
      </c>
      <c r="D548" s="386">
        <v>9</v>
      </c>
      <c r="E548" s="207" t="s">
        <v>28</v>
      </c>
      <c r="F548" s="207">
        <v>3</v>
      </c>
      <c r="G548" s="386">
        <v>11</v>
      </c>
      <c r="H548" s="706">
        <v>45510</v>
      </c>
      <c r="I548" s="195"/>
    </row>
    <row r="549" spans="1:9" ht="15.75" thickBot="1">
      <c r="A549" s="655"/>
      <c r="B549" s="657"/>
      <c r="C549" s="657"/>
      <c r="D549" s="657"/>
      <c r="E549" s="208" t="s">
        <v>20</v>
      </c>
      <c r="F549" s="208">
        <v>6</v>
      </c>
      <c r="G549" s="657"/>
      <c r="H549" s="659"/>
      <c r="I549" s="195"/>
    </row>
    <row r="550" spans="1:9" ht="15" customHeight="1">
      <c r="A550" s="384">
        <v>95489</v>
      </c>
      <c r="B550" s="386" t="s">
        <v>180</v>
      </c>
      <c r="C550" s="386" t="s">
        <v>181</v>
      </c>
      <c r="D550" s="386">
        <v>16.600000000000001</v>
      </c>
      <c r="E550" s="202" t="s">
        <v>22</v>
      </c>
      <c r="F550" s="202">
        <v>5.0999999999999996</v>
      </c>
      <c r="G550" s="386">
        <v>18</v>
      </c>
      <c r="H550" s="706">
        <v>45510</v>
      </c>
      <c r="I550" s="195"/>
    </row>
    <row r="551" spans="1:9">
      <c r="A551" s="670"/>
      <c r="B551" s="671"/>
      <c r="C551" s="671"/>
      <c r="D551" s="671"/>
      <c r="E551" s="220" t="s">
        <v>31</v>
      </c>
      <c r="F551" s="220">
        <v>4</v>
      </c>
      <c r="G551" s="671"/>
      <c r="H551" s="672"/>
      <c r="I551" s="195"/>
    </row>
    <row r="552" spans="1:9">
      <c r="A552" s="670"/>
      <c r="B552" s="671"/>
      <c r="C552" s="671"/>
      <c r="D552" s="671"/>
      <c r="E552" s="220" t="s">
        <v>14</v>
      </c>
      <c r="F552" s="220">
        <v>5.2</v>
      </c>
      <c r="G552" s="671"/>
      <c r="H552" s="672"/>
      <c r="I552" s="195"/>
    </row>
    <row r="553" spans="1:9">
      <c r="A553" s="670"/>
      <c r="B553" s="671"/>
      <c r="C553" s="671"/>
      <c r="D553" s="671"/>
      <c r="E553" s="220" t="s">
        <v>20</v>
      </c>
      <c r="F553" s="220">
        <v>2.2000000000000002</v>
      </c>
      <c r="G553" s="671"/>
      <c r="H553" s="672"/>
      <c r="I553" s="195"/>
    </row>
    <row r="554" spans="1:9">
      <c r="A554" s="670"/>
      <c r="B554" s="671"/>
      <c r="C554" s="671"/>
      <c r="D554" s="671"/>
      <c r="E554" s="220" t="s">
        <v>35</v>
      </c>
      <c r="F554" s="220">
        <v>0.1</v>
      </c>
      <c r="G554" s="671"/>
      <c r="H554" s="672"/>
      <c r="I554" s="195"/>
    </row>
    <row r="555" spans="1:9">
      <c r="A555" s="670"/>
      <c r="B555" s="671"/>
      <c r="C555" s="424" t="s">
        <v>182</v>
      </c>
      <c r="D555" s="424">
        <v>12.2</v>
      </c>
      <c r="E555" s="220" t="s">
        <v>20</v>
      </c>
      <c r="F555" s="220">
        <v>7</v>
      </c>
      <c r="G555" s="424">
        <v>14</v>
      </c>
      <c r="H555" s="759">
        <v>45510</v>
      </c>
      <c r="I555" s="195"/>
    </row>
    <row r="556" spans="1:9">
      <c r="A556" s="670"/>
      <c r="B556" s="671"/>
      <c r="C556" s="671"/>
      <c r="D556" s="671"/>
      <c r="E556" s="220" t="s">
        <v>31</v>
      </c>
      <c r="F556" s="220">
        <v>2</v>
      </c>
      <c r="G556" s="671"/>
      <c r="H556" s="672"/>
      <c r="I556" s="195"/>
    </row>
    <row r="557" spans="1:9" ht="15.75" thickBot="1">
      <c r="A557" s="655"/>
      <c r="B557" s="657"/>
      <c r="C557" s="657"/>
      <c r="D557" s="657"/>
      <c r="E557" s="203" t="s">
        <v>16</v>
      </c>
      <c r="F557" s="203">
        <v>3.2</v>
      </c>
      <c r="G557" s="657"/>
      <c r="H557" s="659"/>
      <c r="I557" s="195"/>
    </row>
    <row r="558" spans="1:9" ht="15" customHeight="1">
      <c r="A558" s="384">
        <v>160779</v>
      </c>
      <c r="B558" s="386" t="s">
        <v>138</v>
      </c>
      <c r="C558" s="386">
        <v>2016</v>
      </c>
      <c r="D558" s="386">
        <v>18.87</v>
      </c>
      <c r="E558" s="207" t="s">
        <v>14</v>
      </c>
      <c r="F558" s="207">
        <v>9.14</v>
      </c>
      <c r="G558" s="386">
        <v>20</v>
      </c>
      <c r="H558" s="706">
        <v>45510</v>
      </c>
      <c r="I558" s="195"/>
    </row>
    <row r="559" spans="1:9">
      <c r="A559" s="670"/>
      <c r="B559" s="671"/>
      <c r="C559" s="671"/>
      <c r="D559" s="671"/>
      <c r="E559" s="211" t="s">
        <v>20</v>
      </c>
      <c r="F559" s="211">
        <v>9.73</v>
      </c>
      <c r="G559" s="671"/>
      <c r="H559" s="672"/>
      <c r="I559" s="195"/>
    </row>
    <row r="560" spans="1:9">
      <c r="A560" s="670"/>
      <c r="B560" s="671"/>
      <c r="C560" s="424">
        <v>2020</v>
      </c>
      <c r="D560" s="424">
        <v>4.43</v>
      </c>
      <c r="E560" s="211" t="s">
        <v>31</v>
      </c>
      <c r="F560" s="211">
        <v>3.33</v>
      </c>
      <c r="G560" s="424">
        <v>6</v>
      </c>
      <c r="H560" s="672"/>
      <c r="I560" s="195"/>
    </row>
    <row r="561" spans="1:9">
      <c r="A561" s="670"/>
      <c r="B561" s="671"/>
      <c r="C561" s="671"/>
      <c r="D561" s="671"/>
      <c r="E561" s="211" t="s">
        <v>20</v>
      </c>
      <c r="F561" s="211">
        <v>0.57999999999999996</v>
      </c>
      <c r="G561" s="671"/>
      <c r="H561" s="672"/>
      <c r="I561" s="195"/>
    </row>
    <row r="562" spans="1:9" ht="15.75" thickBot="1">
      <c r="A562" s="655"/>
      <c r="B562" s="657"/>
      <c r="C562" s="657"/>
      <c r="D562" s="657"/>
      <c r="E562" s="208" t="s">
        <v>17</v>
      </c>
      <c r="F562" s="208">
        <v>0.52</v>
      </c>
      <c r="G562" s="657"/>
      <c r="H562" s="659"/>
      <c r="I562" s="195"/>
    </row>
    <row r="563" spans="1:9" ht="15" customHeight="1">
      <c r="A563" s="384">
        <v>110078</v>
      </c>
      <c r="B563" s="386" t="s">
        <v>50</v>
      </c>
      <c r="C563" s="386" t="s">
        <v>183</v>
      </c>
      <c r="D563" s="386">
        <v>61.61</v>
      </c>
      <c r="E563" s="207" t="s">
        <v>22</v>
      </c>
      <c r="F563" s="207">
        <v>3.2</v>
      </c>
      <c r="G563" s="392">
        <v>63</v>
      </c>
      <c r="H563" s="706">
        <v>45510</v>
      </c>
      <c r="I563" s="195"/>
    </row>
    <row r="564" spans="1:9">
      <c r="A564" s="670"/>
      <c r="B564" s="671"/>
      <c r="C564" s="671"/>
      <c r="D564" s="671"/>
      <c r="E564" s="221" t="s">
        <v>14</v>
      </c>
      <c r="F564" s="211">
        <v>15</v>
      </c>
      <c r="G564" s="671"/>
      <c r="H564" s="672"/>
      <c r="I564" s="195"/>
    </row>
    <row r="565" spans="1:9" ht="15.75" thickBot="1">
      <c r="A565" s="655"/>
      <c r="B565" s="657"/>
      <c r="C565" s="657"/>
      <c r="D565" s="657"/>
      <c r="E565" s="208" t="s">
        <v>20</v>
      </c>
      <c r="F565" s="208">
        <v>43.41</v>
      </c>
      <c r="G565" s="657"/>
      <c r="H565" s="659"/>
      <c r="I565" s="195"/>
    </row>
    <row r="566" spans="1:9" ht="15" customHeight="1">
      <c r="A566" s="384">
        <v>3103594</v>
      </c>
      <c r="B566" s="386" t="s">
        <v>50</v>
      </c>
      <c r="C566" s="386" t="s">
        <v>184</v>
      </c>
      <c r="D566" s="386">
        <v>39.4</v>
      </c>
      <c r="E566" s="207" t="s">
        <v>20</v>
      </c>
      <c r="F566" s="207">
        <v>9.67</v>
      </c>
      <c r="G566" s="392">
        <v>41</v>
      </c>
      <c r="H566" s="706">
        <v>45510</v>
      </c>
      <c r="I566" s="195"/>
    </row>
    <row r="567" spans="1:9">
      <c r="A567" s="670"/>
      <c r="B567" s="671"/>
      <c r="C567" s="671"/>
      <c r="D567" s="671"/>
      <c r="E567" s="221" t="s">
        <v>16</v>
      </c>
      <c r="F567" s="211">
        <v>27.4</v>
      </c>
      <c r="G567" s="671"/>
      <c r="H567" s="672"/>
      <c r="I567" s="195"/>
    </row>
    <row r="568" spans="1:9">
      <c r="A568" s="670"/>
      <c r="B568" s="671"/>
      <c r="C568" s="671"/>
      <c r="D568" s="671"/>
      <c r="E568" s="211" t="s">
        <v>31</v>
      </c>
      <c r="F568" s="211">
        <v>0.78</v>
      </c>
      <c r="G568" s="671"/>
      <c r="H568" s="672"/>
      <c r="I568" s="195"/>
    </row>
    <row r="569" spans="1:9">
      <c r="A569" s="670"/>
      <c r="B569" s="671"/>
      <c r="C569" s="671"/>
      <c r="D569" s="671"/>
      <c r="E569" s="211" t="s">
        <v>17</v>
      </c>
      <c r="F569" s="211">
        <v>0.78</v>
      </c>
      <c r="G569" s="671"/>
      <c r="H569" s="672"/>
      <c r="I569" s="195"/>
    </row>
    <row r="570" spans="1:9" ht="15.75" thickBot="1">
      <c r="A570" s="655"/>
      <c r="B570" s="657"/>
      <c r="C570" s="657"/>
      <c r="D570" s="657"/>
      <c r="E570" s="60" t="s">
        <v>185</v>
      </c>
      <c r="F570" s="208">
        <v>0.77</v>
      </c>
      <c r="G570" s="657"/>
      <c r="H570" s="659"/>
      <c r="I570" s="195"/>
    </row>
    <row r="571" spans="1:9" ht="15" customHeight="1">
      <c r="A571" s="384">
        <v>178655</v>
      </c>
      <c r="B571" s="386" t="s">
        <v>186</v>
      </c>
      <c r="C571" s="386" t="s">
        <v>187</v>
      </c>
      <c r="D571" s="386">
        <v>13.7</v>
      </c>
      <c r="E571" s="207" t="s">
        <v>16</v>
      </c>
      <c r="F571" s="207">
        <v>9.1999999999999993</v>
      </c>
      <c r="G571" s="386">
        <v>15</v>
      </c>
      <c r="H571" s="757">
        <v>45511</v>
      </c>
      <c r="I571" s="195"/>
    </row>
    <row r="572" spans="1:9" ht="15.75" thickBot="1">
      <c r="A572" s="385"/>
      <c r="B572" s="387"/>
      <c r="C572" s="657"/>
      <c r="D572" s="657"/>
      <c r="E572" s="203" t="s">
        <v>14</v>
      </c>
      <c r="F572" s="203">
        <v>4.5</v>
      </c>
      <c r="G572" s="657"/>
      <c r="H572" s="758"/>
      <c r="I572" s="195"/>
    </row>
    <row r="573" spans="1:9" ht="15" customHeight="1">
      <c r="A573" s="384">
        <v>178656</v>
      </c>
      <c r="B573" s="386" t="s">
        <v>186</v>
      </c>
      <c r="C573" s="392" t="s">
        <v>188</v>
      </c>
      <c r="D573" s="392">
        <v>6.3</v>
      </c>
      <c r="E573" s="202" t="s">
        <v>16</v>
      </c>
      <c r="F573" s="202">
        <v>1.8</v>
      </c>
      <c r="G573" s="386">
        <v>8</v>
      </c>
      <c r="H573" s="757">
        <v>45511</v>
      </c>
      <c r="I573" s="195"/>
    </row>
    <row r="574" spans="1:9" ht="15.75" thickBot="1">
      <c r="A574" s="385"/>
      <c r="B574" s="387"/>
      <c r="C574" s="657"/>
      <c r="D574" s="657"/>
      <c r="E574" s="208" t="s">
        <v>28</v>
      </c>
      <c r="F574" s="203">
        <v>4.5</v>
      </c>
      <c r="G574" s="657"/>
      <c r="H574" s="758"/>
      <c r="I574" s="195"/>
    </row>
    <row r="575" spans="1:9" ht="15" customHeight="1">
      <c r="A575" s="384">
        <v>178567</v>
      </c>
      <c r="B575" s="386" t="s">
        <v>189</v>
      </c>
      <c r="C575" s="386" t="s">
        <v>190</v>
      </c>
      <c r="D575" s="386">
        <v>19.399999999999999</v>
      </c>
      <c r="E575" s="207" t="s">
        <v>16</v>
      </c>
      <c r="F575" s="207">
        <v>10.55</v>
      </c>
      <c r="G575" s="386">
        <v>21</v>
      </c>
      <c r="H575" s="742">
        <v>45511</v>
      </c>
      <c r="I575" s="195"/>
    </row>
    <row r="576" spans="1:9" ht="15.75" thickBot="1">
      <c r="A576" s="655"/>
      <c r="B576" s="657"/>
      <c r="C576" s="657"/>
      <c r="D576" s="657"/>
      <c r="E576" s="208" t="s">
        <v>14</v>
      </c>
      <c r="F576" s="208">
        <v>8.85</v>
      </c>
      <c r="G576" s="657"/>
      <c r="H576" s="659"/>
      <c r="I576" s="195"/>
    </row>
    <row r="577" spans="1:9" ht="15" customHeight="1">
      <c r="A577" s="384">
        <v>164495</v>
      </c>
      <c r="B577" s="386" t="s">
        <v>42</v>
      </c>
      <c r="C577" s="756" t="s">
        <v>191</v>
      </c>
      <c r="D577" s="386">
        <v>10</v>
      </c>
      <c r="E577" s="207" t="s">
        <v>16</v>
      </c>
      <c r="F577" s="207">
        <v>6</v>
      </c>
      <c r="G577" s="386">
        <v>12</v>
      </c>
      <c r="H577" s="742">
        <v>45511</v>
      </c>
      <c r="I577" s="195"/>
    </row>
    <row r="578" spans="1:9" ht="15.75" thickBot="1">
      <c r="A578" s="655"/>
      <c r="B578" s="657"/>
      <c r="C578" s="657"/>
      <c r="D578" s="657"/>
      <c r="E578" s="208" t="s">
        <v>14</v>
      </c>
      <c r="F578" s="208">
        <v>4</v>
      </c>
      <c r="G578" s="657"/>
      <c r="H578" s="659"/>
      <c r="I578" s="195"/>
    </row>
    <row r="579" spans="1:9" ht="15" customHeight="1">
      <c r="A579" s="384">
        <v>112415</v>
      </c>
      <c r="B579" s="386" t="s">
        <v>192</v>
      </c>
      <c r="C579" s="386" t="s">
        <v>193</v>
      </c>
      <c r="D579" s="386">
        <v>90.62</v>
      </c>
      <c r="E579" s="207" t="s">
        <v>15</v>
      </c>
      <c r="F579" s="207">
        <v>33.590000000000003</v>
      </c>
      <c r="G579" s="392">
        <v>92</v>
      </c>
      <c r="H579" s="742">
        <v>45511</v>
      </c>
      <c r="I579" s="195"/>
    </row>
    <row r="580" spans="1:9">
      <c r="A580" s="670"/>
      <c r="B580" s="671"/>
      <c r="C580" s="671"/>
      <c r="D580" s="671"/>
      <c r="E580" s="211" t="s">
        <v>14</v>
      </c>
      <c r="F580" s="211">
        <v>18.28</v>
      </c>
      <c r="G580" s="671"/>
      <c r="H580" s="672"/>
      <c r="I580" s="195"/>
    </row>
    <row r="581" spans="1:9">
      <c r="A581" s="670"/>
      <c r="B581" s="671"/>
      <c r="C581" s="671"/>
      <c r="D581" s="671"/>
      <c r="E581" s="211" t="s">
        <v>20</v>
      </c>
      <c r="F581" s="211">
        <v>14.79</v>
      </c>
      <c r="G581" s="671"/>
      <c r="H581" s="672"/>
      <c r="I581" s="195"/>
    </row>
    <row r="582" spans="1:9">
      <c r="A582" s="670"/>
      <c r="B582" s="671"/>
      <c r="C582" s="671"/>
      <c r="D582" s="671"/>
      <c r="E582" s="211" t="s">
        <v>31</v>
      </c>
      <c r="F582" s="211">
        <v>8.11</v>
      </c>
      <c r="G582" s="671"/>
      <c r="H582" s="672"/>
      <c r="I582" s="195"/>
    </row>
    <row r="583" spans="1:9">
      <c r="A583" s="670"/>
      <c r="B583" s="671"/>
      <c r="C583" s="671"/>
      <c r="D583" s="671"/>
      <c r="E583" s="211" t="s">
        <v>17</v>
      </c>
      <c r="F583" s="211">
        <v>8.76</v>
      </c>
      <c r="G583" s="671"/>
      <c r="H583" s="672"/>
      <c r="I583" s="195"/>
    </row>
    <row r="584" spans="1:9" ht="15.75" thickBot="1">
      <c r="A584" s="655"/>
      <c r="B584" s="657"/>
      <c r="C584" s="657"/>
      <c r="D584" s="657"/>
      <c r="E584" s="203" t="s">
        <v>22</v>
      </c>
      <c r="F584" s="203">
        <v>7.09</v>
      </c>
      <c r="G584" s="657"/>
      <c r="H584" s="659"/>
      <c r="I584" s="195"/>
    </row>
    <row r="585" spans="1:9" ht="15" customHeight="1">
      <c r="A585" s="384">
        <v>151349</v>
      </c>
      <c r="B585" s="386" t="s">
        <v>111</v>
      </c>
      <c r="C585" s="386" t="s">
        <v>194</v>
      </c>
      <c r="D585" s="386">
        <v>24.4</v>
      </c>
      <c r="E585" s="207" t="s">
        <v>14</v>
      </c>
      <c r="F585" s="224">
        <v>13.4</v>
      </c>
      <c r="G585" s="386">
        <v>26</v>
      </c>
      <c r="H585" s="706">
        <v>45512</v>
      </c>
      <c r="I585" s="195"/>
    </row>
    <row r="586" spans="1:9">
      <c r="A586" s="670"/>
      <c r="B586" s="671"/>
      <c r="C586" s="671"/>
      <c r="D586" s="671"/>
      <c r="E586" s="220" t="s">
        <v>29</v>
      </c>
      <c r="F586" s="220">
        <v>11</v>
      </c>
      <c r="G586" s="671"/>
      <c r="H586" s="672"/>
      <c r="I586" s="195"/>
    </row>
    <row r="587" spans="1:9">
      <c r="A587" s="670"/>
      <c r="B587" s="671"/>
      <c r="C587" s="424" t="s">
        <v>195</v>
      </c>
      <c r="D587" s="424">
        <v>11.1</v>
      </c>
      <c r="E587" s="211" t="s">
        <v>16</v>
      </c>
      <c r="F587" s="61">
        <v>8.6999999999999993</v>
      </c>
      <c r="G587" s="420">
        <v>13</v>
      </c>
      <c r="H587" s="672"/>
      <c r="I587" s="195"/>
    </row>
    <row r="588" spans="1:9">
      <c r="A588" s="670"/>
      <c r="B588" s="671"/>
      <c r="C588" s="671"/>
      <c r="D588" s="671"/>
      <c r="E588" s="211" t="s">
        <v>14</v>
      </c>
      <c r="F588" s="211">
        <v>2.4</v>
      </c>
      <c r="G588" s="671"/>
      <c r="H588" s="672"/>
      <c r="I588" s="195"/>
    </row>
    <row r="589" spans="1:9">
      <c r="A589" s="670"/>
      <c r="B589" s="671"/>
      <c r="C589" s="424" t="s">
        <v>196</v>
      </c>
      <c r="D589" s="424">
        <v>21.2</v>
      </c>
      <c r="E589" s="211" t="s">
        <v>16</v>
      </c>
      <c r="F589" s="211">
        <v>12.1</v>
      </c>
      <c r="G589" s="420">
        <v>23</v>
      </c>
      <c r="H589" s="672"/>
      <c r="I589" s="195"/>
    </row>
    <row r="590" spans="1:9" ht="15.75" thickBot="1">
      <c r="A590" s="655"/>
      <c r="B590" s="657"/>
      <c r="C590" s="657"/>
      <c r="D590" s="657"/>
      <c r="E590" s="203" t="s">
        <v>14</v>
      </c>
      <c r="F590" s="208">
        <v>9.1</v>
      </c>
      <c r="G590" s="657"/>
      <c r="H590" s="659"/>
      <c r="I590" s="195"/>
    </row>
    <row r="591" spans="1:9" ht="15" customHeight="1">
      <c r="A591" s="384">
        <v>112417</v>
      </c>
      <c r="B591" s="386" t="s">
        <v>12</v>
      </c>
      <c r="C591" s="386">
        <v>10345</v>
      </c>
      <c r="D591" s="749">
        <v>3.5</v>
      </c>
      <c r="E591" s="386" t="s">
        <v>14</v>
      </c>
      <c r="F591" s="749">
        <v>3.5</v>
      </c>
      <c r="G591" s="386">
        <v>5</v>
      </c>
      <c r="H591" s="706">
        <v>45512</v>
      </c>
      <c r="I591" s="195"/>
    </row>
    <row r="592" spans="1:9" ht="15.75" thickBot="1">
      <c r="A592" s="655"/>
      <c r="B592" s="657"/>
      <c r="C592" s="657"/>
      <c r="D592" s="657"/>
      <c r="E592" s="657"/>
      <c r="F592" s="657"/>
      <c r="G592" s="657"/>
      <c r="H592" s="659"/>
      <c r="I592" s="195"/>
    </row>
    <row r="593" spans="1:9" ht="15" customHeight="1">
      <c r="A593" s="700">
        <v>92092</v>
      </c>
      <c r="B593" s="702" t="s">
        <v>197</v>
      </c>
      <c r="C593" s="702" t="s">
        <v>198</v>
      </c>
      <c r="D593" s="754">
        <v>15.12</v>
      </c>
      <c r="E593" s="222" t="s">
        <v>109</v>
      </c>
      <c r="F593" s="223">
        <v>4.07</v>
      </c>
      <c r="G593" s="702">
        <v>17</v>
      </c>
      <c r="H593" s="755">
        <v>45512</v>
      </c>
      <c r="I593" s="750" t="s">
        <v>107</v>
      </c>
    </row>
    <row r="594" spans="1:9">
      <c r="A594" s="753"/>
      <c r="B594" s="682"/>
      <c r="C594" s="682"/>
      <c r="D594" s="682"/>
      <c r="E594" s="132" t="s">
        <v>199</v>
      </c>
      <c r="F594" s="162">
        <v>2.23</v>
      </c>
      <c r="G594" s="682"/>
      <c r="H594" s="682"/>
      <c r="I594" s="751"/>
    </row>
    <row r="595" spans="1:9">
      <c r="A595" s="753"/>
      <c r="B595" s="682"/>
      <c r="C595" s="682"/>
      <c r="D595" s="682"/>
      <c r="E595" s="132" t="s">
        <v>28</v>
      </c>
      <c r="F595" s="162">
        <v>7.79</v>
      </c>
      <c r="G595" s="682"/>
      <c r="H595" s="682"/>
      <c r="I595" s="751"/>
    </row>
    <row r="596" spans="1:9">
      <c r="A596" s="753"/>
      <c r="B596" s="682"/>
      <c r="C596" s="682"/>
      <c r="D596" s="682"/>
      <c r="E596" s="132" t="s">
        <v>29</v>
      </c>
      <c r="F596" s="162">
        <v>1.03</v>
      </c>
      <c r="G596" s="682"/>
      <c r="H596" s="682"/>
      <c r="I596" s="751"/>
    </row>
    <row r="597" spans="1:9" ht="15.75" thickBot="1">
      <c r="A597" s="701"/>
      <c r="B597" s="703"/>
      <c r="C597" s="157" t="s">
        <v>200</v>
      </c>
      <c r="D597" s="158">
        <v>5.26</v>
      </c>
      <c r="E597" s="157" t="s">
        <v>16</v>
      </c>
      <c r="F597" s="158">
        <v>5.26</v>
      </c>
      <c r="G597" s="157">
        <v>7</v>
      </c>
      <c r="H597" s="703"/>
      <c r="I597" s="752"/>
    </row>
    <row r="598" spans="1:9" ht="15.75" thickBot="1">
      <c r="A598" s="62">
        <v>3103598</v>
      </c>
      <c r="B598" s="63" t="s">
        <v>197</v>
      </c>
      <c r="C598" s="63" t="s">
        <v>201</v>
      </c>
      <c r="D598" s="64">
        <v>6.11</v>
      </c>
      <c r="E598" s="63" t="s">
        <v>109</v>
      </c>
      <c r="F598" s="64">
        <v>6.11</v>
      </c>
      <c r="G598" s="63">
        <v>8</v>
      </c>
      <c r="H598" s="134">
        <v>45512</v>
      </c>
      <c r="I598" s="195"/>
    </row>
    <row r="599" spans="1:9" ht="15" customHeight="1">
      <c r="A599" s="384">
        <v>118951</v>
      </c>
      <c r="B599" s="386" t="s">
        <v>202</v>
      </c>
      <c r="C599" s="386" t="s">
        <v>203</v>
      </c>
      <c r="D599" s="386">
        <v>22.8</v>
      </c>
      <c r="E599" s="207" t="s">
        <v>16</v>
      </c>
      <c r="F599" s="207">
        <v>9.4</v>
      </c>
      <c r="G599" s="386">
        <v>24</v>
      </c>
      <c r="H599" s="706">
        <v>45512</v>
      </c>
      <c r="I599" s="195"/>
    </row>
    <row r="600" spans="1:9">
      <c r="A600" s="670"/>
      <c r="B600" s="671"/>
      <c r="C600" s="671"/>
      <c r="D600" s="671"/>
      <c r="E600" s="211" t="s">
        <v>14</v>
      </c>
      <c r="F600" s="211">
        <v>9.6</v>
      </c>
      <c r="G600" s="671"/>
      <c r="H600" s="672"/>
      <c r="I600" s="195"/>
    </row>
    <row r="601" spans="1:9" ht="15.75" thickBot="1">
      <c r="A601" s="655"/>
      <c r="B601" s="657"/>
      <c r="C601" s="657"/>
      <c r="D601" s="657"/>
      <c r="E601" s="208" t="s">
        <v>15</v>
      </c>
      <c r="F601" s="208">
        <v>3.8</v>
      </c>
      <c r="G601" s="657"/>
      <c r="H601" s="659"/>
      <c r="I601" s="195"/>
    </row>
    <row r="602" spans="1:9" ht="15" customHeight="1">
      <c r="A602" s="384">
        <v>150025</v>
      </c>
      <c r="B602" s="386" t="s">
        <v>204</v>
      </c>
      <c r="C602" s="386" t="s">
        <v>205</v>
      </c>
      <c r="D602" s="386">
        <v>36.9</v>
      </c>
      <c r="E602" s="207" t="s">
        <v>14</v>
      </c>
      <c r="F602" s="207">
        <v>13.4</v>
      </c>
      <c r="G602" s="386">
        <v>38</v>
      </c>
      <c r="H602" s="706">
        <v>45513</v>
      </c>
      <c r="I602" s="195"/>
    </row>
    <row r="603" spans="1:9">
      <c r="A603" s="670"/>
      <c r="B603" s="671"/>
      <c r="C603" s="671"/>
      <c r="D603" s="671"/>
      <c r="E603" s="211" t="s">
        <v>26</v>
      </c>
      <c r="F603" s="211">
        <v>9.3000000000000007</v>
      </c>
      <c r="G603" s="671"/>
      <c r="H603" s="672"/>
      <c r="I603" s="195"/>
    </row>
    <row r="604" spans="1:9" ht="15.75" thickBot="1">
      <c r="A604" s="655"/>
      <c r="B604" s="657"/>
      <c r="C604" s="657"/>
      <c r="D604" s="657"/>
      <c r="E604" s="208" t="s">
        <v>16</v>
      </c>
      <c r="F604" s="208">
        <v>14.2</v>
      </c>
      <c r="G604" s="657"/>
      <c r="H604" s="659"/>
      <c r="I604" s="195"/>
    </row>
    <row r="605" spans="1:9" ht="15" customHeight="1">
      <c r="A605" s="384">
        <v>105436</v>
      </c>
      <c r="B605" s="386" t="s">
        <v>101</v>
      </c>
      <c r="C605" s="386" t="s">
        <v>171</v>
      </c>
      <c r="D605" s="749">
        <v>17.100000000000001</v>
      </c>
      <c r="E605" s="207" t="s">
        <v>26</v>
      </c>
      <c r="F605" s="207">
        <v>9</v>
      </c>
      <c r="G605" s="386">
        <v>19</v>
      </c>
      <c r="H605" s="706">
        <v>45513</v>
      </c>
      <c r="I605" s="195"/>
    </row>
    <row r="606" spans="1:9" ht="15.75" thickBot="1">
      <c r="A606" s="655"/>
      <c r="B606" s="657"/>
      <c r="C606" s="657"/>
      <c r="D606" s="657"/>
      <c r="E606" s="208" t="s">
        <v>16</v>
      </c>
      <c r="F606" s="208">
        <v>8.1</v>
      </c>
      <c r="G606" s="657"/>
      <c r="H606" s="659"/>
      <c r="I606" s="195"/>
    </row>
    <row r="607" spans="1:9" ht="15" customHeight="1">
      <c r="A607" s="384">
        <v>172249</v>
      </c>
      <c r="B607" s="386" t="s">
        <v>126</v>
      </c>
      <c r="C607" s="386" t="s">
        <v>206</v>
      </c>
      <c r="D607" s="386">
        <v>12.45</v>
      </c>
      <c r="E607" s="207" t="s">
        <v>14</v>
      </c>
      <c r="F607" s="207">
        <v>6.23</v>
      </c>
      <c r="G607" s="386">
        <v>14</v>
      </c>
      <c r="H607" s="706">
        <v>45513</v>
      </c>
      <c r="I607" s="195"/>
    </row>
    <row r="608" spans="1:9">
      <c r="A608" s="670"/>
      <c r="B608" s="671"/>
      <c r="C608" s="671"/>
      <c r="D608" s="671"/>
      <c r="E608" s="211" t="s">
        <v>16</v>
      </c>
      <c r="F608" s="272">
        <v>6.22</v>
      </c>
      <c r="G608" s="671"/>
      <c r="H608" s="672"/>
      <c r="I608" s="195"/>
    </row>
    <row r="609" spans="1:9">
      <c r="A609" s="670"/>
      <c r="B609" s="671"/>
      <c r="C609" s="424" t="s">
        <v>207</v>
      </c>
      <c r="D609" s="424">
        <v>12.1</v>
      </c>
      <c r="E609" s="211" t="s">
        <v>28</v>
      </c>
      <c r="F609" s="211">
        <v>6.2</v>
      </c>
      <c r="G609" s="424">
        <v>14</v>
      </c>
      <c r="H609" s="672"/>
      <c r="I609" s="195"/>
    </row>
    <row r="610" spans="1:9" ht="15.75" thickBot="1">
      <c r="A610" s="655"/>
      <c r="B610" s="657"/>
      <c r="C610" s="657"/>
      <c r="D610" s="657"/>
      <c r="E610" s="208" t="s">
        <v>16</v>
      </c>
      <c r="F610" s="279">
        <v>5.9</v>
      </c>
      <c r="G610" s="657"/>
      <c r="H610" s="659"/>
      <c r="I610" s="195"/>
    </row>
    <row r="611" spans="1:9" ht="15" customHeight="1">
      <c r="A611" s="384">
        <v>3125895</v>
      </c>
      <c r="B611" s="386" t="s">
        <v>208</v>
      </c>
      <c r="C611" s="386" t="s">
        <v>209</v>
      </c>
      <c r="D611" s="386">
        <v>32.25</v>
      </c>
      <c r="E611" s="207" t="s">
        <v>210</v>
      </c>
      <c r="F611" s="207">
        <v>3.07</v>
      </c>
      <c r="G611" s="386">
        <v>34</v>
      </c>
      <c r="H611" s="706">
        <v>45513</v>
      </c>
      <c r="I611" s="195"/>
    </row>
    <row r="612" spans="1:9">
      <c r="A612" s="670"/>
      <c r="B612" s="671"/>
      <c r="C612" s="671"/>
      <c r="D612" s="671"/>
      <c r="E612" s="211" t="s">
        <v>211</v>
      </c>
      <c r="F612" s="211">
        <v>3.07</v>
      </c>
      <c r="G612" s="671"/>
      <c r="H612" s="672"/>
      <c r="I612" s="195"/>
    </row>
    <row r="613" spans="1:9">
      <c r="A613" s="670"/>
      <c r="B613" s="671"/>
      <c r="C613" s="671"/>
      <c r="D613" s="671"/>
      <c r="E613" s="211" t="s">
        <v>14</v>
      </c>
      <c r="F613" s="211">
        <v>0.7</v>
      </c>
      <c r="G613" s="671"/>
      <c r="H613" s="672"/>
      <c r="I613" s="195"/>
    </row>
    <row r="614" spans="1:9">
      <c r="A614" s="670"/>
      <c r="B614" s="671"/>
      <c r="C614" s="671"/>
      <c r="D614" s="671"/>
      <c r="E614" s="211" t="s">
        <v>199</v>
      </c>
      <c r="F614" s="211">
        <v>8.1199999999999992</v>
      </c>
      <c r="G614" s="671"/>
      <c r="H614" s="672"/>
      <c r="I614" s="195"/>
    </row>
    <row r="615" spans="1:9">
      <c r="A615" s="670"/>
      <c r="B615" s="671"/>
      <c r="C615" s="671"/>
      <c r="D615" s="671"/>
      <c r="E615" s="211" t="s">
        <v>105</v>
      </c>
      <c r="F615" s="211">
        <v>4</v>
      </c>
      <c r="G615" s="671"/>
      <c r="H615" s="672"/>
      <c r="I615" s="195"/>
    </row>
    <row r="616" spans="1:9">
      <c r="A616" s="670"/>
      <c r="B616" s="671"/>
      <c r="C616" s="671"/>
      <c r="D616" s="671"/>
      <c r="E616" s="211" t="s">
        <v>125</v>
      </c>
      <c r="F616" s="211">
        <v>4</v>
      </c>
      <c r="G616" s="671"/>
      <c r="H616" s="672"/>
      <c r="I616" s="195"/>
    </row>
    <row r="617" spans="1:9">
      <c r="A617" s="670"/>
      <c r="B617" s="671"/>
      <c r="C617" s="671"/>
      <c r="D617" s="671"/>
      <c r="E617" s="211" t="s">
        <v>212</v>
      </c>
      <c r="F617" s="211">
        <v>5.97</v>
      </c>
      <c r="G617" s="671"/>
      <c r="H617" s="672"/>
      <c r="I617" s="195"/>
    </row>
    <row r="618" spans="1:9">
      <c r="A618" s="670"/>
      <c r="B618" s="671"/>
      <c r="C618" s="671"/>
      <c r="D618" s="671"/>
      <c r="E618" s="211" t="s">
        <v>210</v>
      </c>
      <c r="F618" s="211">
        <v>1.51</v>
      </c>
      <c r="G618" s="671"/>
      <c r="H618" s="672"/>
      <c r="I618" s="195"/>
    </row>
    <row r="619" spans="1:9">
      <c r="A619" s="670"/>
      <c r="B619" s="671"/>
      <c r="C619" s="671"/>
      <c r="D619" s="671"/>
      <c r="E619" s="211" t="s">
        <v>211</v>
      </c>
      <c r="F619" s="211">
        <v>1.51</v>
      </c>
      <c r="G619" s="671"/>
      <c r="H619" s="672"/>
      <c r="I619" s="195"/>
    </row>
    <row r="620" spans="1:9" ht="15.75" thickBot="1">
      <c r="A620" s="655"/>
      <c r="B620" s="657"/>
      <c r="C620" s="657"/>
      <c r="D620" s="657"/>
      <c r="E620" s="208" t="s">
        <v>14</v>
      </c>
      <c r="F620" s="208">
        <v>0.3</v>
      </c>
      <c r="G620" s="657"/>
      <c r="H620" s="659"/>
      <c r="I620" s="195"/>
    </row>
    <row r="621" spans="1:9" ht="15" customHeight="1">
      <c r="A621" s="384">
        <v>3125893</v>
      </c>
      <c r="B621" s="386" t="s">
        <v>208</v>
      </c>
      <c r="C621" s="386" t="s">
        <v>213</v>
      </c>
      <c r="D621" s="386">
        <v>35.64</v>
      </c>
      <c r="E621" s="485" t="s">
        <v>16</v>
      </c>
      <c r="F621" s="485">
        <v>30.21</v>
      </c>
      <c r="G621" s="386">
        <v>37</v>
      </c>
      <c r="H621" s="706">
        <v>45513</v>
      </c>
      <c r="I621" s="195"/>
    </row>
    <row r="622" spans="1:9">
      <c r="A622" s="670"/>
      <c r="B622" s="671"/>
      <c r="C622" s="671"/>
      <c r="D622" s="671"/>
      <c r="E622" s="480"/>
      <c r="F622" s="480"/>
      <c r="G622" s="671"/>
      <c r="H622" s="672"/>
      <c r="I622" s="195"/>
    </row>
    <row r="623" spans="1:9">
      <c r="A623" s="670"/>
      <c r="B623" s="671"/>
      <c r="C623" s="671"/>
      <c r="D623" s="671"/>
      <c r="E623" s="480"/>
      <c r="F623" s="480"/>
      <c r="G623" s="671"/>
      <c r="H623" s="672"/>
      <c r="I623" s="195"/>
    </row>
    <row r="624" spans="1:9">
      <c r="A624" s="670"/>
      <c r="B624" s="671"/>
      <c r="C624" s="671"/>
      <c r="D624" s="671"/>
      <c r="E624" s="434"/>
      <c r="F624" s="434"/>
      <c r="G624" s="671"/>
      <c r="H624" s="672"/>
      <c r="I624" s="195"/>
    </row>
    <row r="625" spans="1:9" ht="15.75" thickBot="1">
      <c r="A625" s="655"/>
      <c r="B625" s="657"/>
      <c r="C625" s="657"/>
      <c r="D625" s="657"/>
      <c r="E625" s="208" t="s">
        <v>14</v>
      </c>
      <c r="F625" s="208">
        <v>5.43</v>
      </c>
      <c r="G625" s="657"/>
      <c r="H625" s="659"/>
      <c r="I625" s="195"/>
    </row>
    <row r="626" spans="1:9" ht="15" customHeight="1">
      <c r="A626" s="384">
        <v>169929</v>
      </c>
      <c r="B626" s="386" t="s">
        <v>118</v>
      </c>
      <c r="C626" s="386" t="s">
        <v>214</v>
      </c>
      <c r="D626" s="386">
        <v>39.950000000000003</v>
      </c>
      <c r="E626" s="202" t="s">
        <v>105</v>
      </c>
      <c r="F626" s="207">
        <v>5.26</v>
      </c>
      <c r="G626" s="386">
        <v>41</v>
      </c>
      <c r="H626" s="428">
        <v>45518</v>
      </c>
      <c r="I626" s="195"/>
    </row>
    <row r="627" spans="1:9">
      <c r="A627" s="670"/>
      <c r="B627" s="671"/>
      <c r="C627" s="671"/>
      <c r="D627" s="671"/>
      <c r="E627" s="220" t="s">
        <v>125</v>
      </c>
      <c r="F627" s="211">
        <v>4.79</v>
      </c>
      <c r="G627" s="671"/>
      <c r="H627" s="672"/>
      <c r="I627" s="195"/>
    </row>
    <row r="628" spans="1:9">
      <c r="A628" s="670"/>
      <c r="B628" s="671"/>
      <c r="C628" s="671"/>
      <c r="D628" s="671"/>
      <c r="E628" s="220" t="s">
        <v>16</v>
      </c>
      <c r="F628" s="211">
        <v>7.15</v>
      </c>
      <c r="G628" s="671"/>
      <c r="H628" s="672"/>
      <c r="I628" s="195"/>
    </row>
    <row r="629" spans="1:9">
      <c r="A629" s="670"/>
      <c r="B629" s="671"/>
      <c r="C629" s="671"/>
      <c r="D629" s="671"/>
      <c r="E629" s="220" t="s">
        <v>29</v>
      </c>
      <c r="F629" s="211">
        <v>6.94</v>
      </c>
      <c r="G629" s="671"/>
      <c r="H629" s="672"/>
      <c r="I629" s="195"/>
    </row>
    <row r="630" spans="1:9">
      <c r="A630" s="670"/>
      <c r="B630" s="671"/>
      <c r="C630" s="671"/>
      <c r="D630" s="671"/>
      <c r="E630" s="220" t="s">
        <v>26</v>
      </c>
      <c r="F630" s="211">
        <v>0.26</v>
      </c>
      <c r="G630" s="671"/>
      <c r="H630" s="672"/>
      <c r="I630" s="195"/>
    </row>
    <row r="631" spans="1:9">
      <c r="A631" s="670"/>
      <c r="B631" s="671"/>
      <c r="C631" s="671"/>
      <c r="D631" s="671"/>
      <c r="E631" s="220" t="s">
        <v>210</v>
      </c>
      <c r="F631" s="211">
        <v>6.21</v>
      </c>
      <c r="G631" s="671"/>
      <c r="H631" s="672"/>
      <c r="I631" s="195"/>
    </row>
    <row r="632" spans="1:9">
      <c r="A632" s="670"/>
      <c r="B632" s="671"/>
      <c r="C632" s="671"/>
      <c r="D632" s="671"/>
      <c r="E632" s="220" t="s">
        <v>211</v>
      </c>
      <c r="F632" s="211">
        <v>2.0699999999999998</v>
      </c>
      <c r="G632" s="671"/>
      <c r="H632" s="672"/>
      <c r="I632" s="195"/>
    </row>
    <row r="633" spans="1:9">
      <c r="A633" s="670"/>
      <c r="B633" s="671"/>
      <c r="C633" s="671"/>
      <c r="D633" s="671"/>
      <c r="E633" s="220" t="s">
        <v>14</v>
      </c>
      <c r="F633" s="211">
        <v>3.13</v>
      </c>
      <c r="G633" s="671"/>
      <c r="H633" s="672"/>
      <c r="I633" s="195"/>
    </row>
    <row r="634" spans="1:9" ht="15.75" thickBot="1">
      <c r="A634" s="655"/>
      <c r="B634" s="657"/>
      <c r="C634" s="657"/>
      <c r="D634" s="657"/>
      <c r="E634" s="203" t="s">
        <v>212</v>
      </c>
      <c r="F634" s="208">
        <v>4.1399999999999997</v>
      </c>
      <c r="G634" s="657"/>
      <c r="H634" s="659"/>
      <c r="I634" s="195"/>
    </row>
    <row r="635" spans="1:9" ht="15" customHeight="1">
      <c r="A635" s="384">
        <v>110209</v>
      </c>
      <c r="B635" s="386" t="s">
        <v>118</v>
      </c>
      <c r="C635" s="386" t="s">
        <v>215</v>
      </c>
      <c r="D635" s="386">
        <v>15</v>
      </c>
      <c r="E635" s="207" t="s">
        <v>105</v>
      </c>
      <c r="F635" s="207">
        <v>10.5</v>
      </c>
      <c r="G635" s="386">
        <v>17</v>
      </c>
      <c r="H635" s="706">
        <v>45518</v>
      </c>
      <c r="I635" s="195"/>
    </row>
    <row r="636" spans="1:9">
      <c r="A636" s="670"/>
      <c r="B636" s="671"/>
      <c r="C636" s="671"/>
      <c r="D636" s="671"/>
      <c r="E636" s="211" t="s">
        <v>216</v>
      </c>
      <c r="F636" s="211">
        <v>1.05</v>
      </c>
      <c r="G636" s="671"/>
      <c r="H636" s="672"/>
      <c r="I636" s="195"/>
    </row>
    <row r="637" spans="1:9">
      <c r="A637" s="670"/>
      <c r="B637" s="671"/>
      <c r="C637" s="671"/>
      <c r="D637" s="671"/>
      <c r="E637" s="211" t="s">
        <v>125</v>
      </c>
      <c r="F637" s="211">
        <v>3.45</v>
      </c>
      <c r="G637" s="671"/>
      <c r="H637" s="672"/>
      <c r="I637" s="195"/>
    </row>
    <row r="638" spans="1:9">
      <c r="A638" s="670"/>
      <c r="B638" s="671"/>
      <c r="C638" s="420" t="s">
        <v>217</v>
      </c>
      <c r="D638" s="424">
        <v>10</v>
      </c>
      <c r="E638" s="211" t="s">
        <v>105</v>
      </c>
      <c r="F638" s="211">
        <v>7</v>
      </c>
      <c r="G638" s="424">
        <v>12</v>
      </c>
      <c r="H638" s="672"/>
      <c r="I638" s="195"/>
    </row>
    <row r="639" spans="1:9">
      <c r="A639" s="670"/>
      <c r="B639" s="671"/>
      <c r="C639" s="671"/>
      <c r="D639" s="671"/>
      <c r="E639" s="211" t="s">
        <v>216</v>
      </c>
      <c r="F639" s="211">
        <v>1.5</v>
      </c>
      <c r="G639" s="671"/>
      <c r="H639" s="672"/>
      <c r="I639" s="195"/>
    </row>
    <row r="640" spans="1:9" ht="15.75" thickBot="1">
      <c r="A640" s="655"/>
      <c r="B640" s="657"/>
      <c r="C640" s="657"/>
      <c r="D640" s="657"/>
      <c r="E640" s="208" t="s">
        <v>14</v>
      </c>
      <c r="F640" s="208">
        <v>1.5</v>
      </c>
      <c r="G640" s="657"/>
      <c r="H640" s="659"/>
      <c r="I640" s="195"/>
    </row>
    <row r="641" spans="1:9" ht="15" customHeight="1">
      <c r="A641" s="384">
        <v>121839</v>
      </c>
      <c r="B641" s="386" t="s">
        <v>30</v>
      </c>
      <c r="C641" s="386" t="s">
        <v>218</v>
      </c>
      <c r="D641" s="392">
        <v>24.39</v>
      </c>
      <c r="E641" s="202" t="s">
        <v>20</v>
      </c>
      <c r="F641" s="202">
        <v>10.66</v>
      </c>
      <c r="G641" s="392">
        <v>26</v>
      </c>
      <c r="H641" s="742">
        <v>45511</v>
      </c>
      <c r="I641" s="195"/>
    </row>
    <row r="642" spans="1:9">
      <c r="A642" s="670"/>
      <c r="B642" s="671"/>
      <c r="C642" s="671"/>
      <c r="D642" s="671"/>
      <c r="E642" s="220" t="s">
        <v>31</v>
      </c>
      <c r="F642" s="220">
        <v>0.3</v>
      </c>
      <c r="G642" s="671"/>
      <c r="H642" s="672"/>
      <c r="I642" s="195"/>
    </row>
    <row r="643" spans="1:9">
      <c r="A643" s="670"/>
      <c r="B643" s="671"/>
      <c r="C643" s="671"/>
      <c r="D643" s="671"/>
      <c r="E643" s="220" t="s">
        <v>20</v>
      </c>
      <c r="F643" s="220">
        <v>10.4</v>
      </c>
      <c r="G643" s="671"/>
      <c r="H643" s="672"/>
      <c r="I643" s="195"/>
    </row>
    <row r="644" spans="1:9">
      <c r="A644" s="670"/>
      <c r="B644" s="671"/>
      <c r="C644" s="671"/>
      <c r="D644" s="671"/>
      <c r="E644" s="220" t="s">
        <v>31</v>
      </c>
      <c r="F644" s="220">
        <v>0.3</v>
      </c>
      <c r="G644" s="671"/>
      <c r="H644" s="672"/>
      <c r="I644" s="195"/>
    </row>
    <row r="645" spans="1:9">
      <c r="A645" s="670"/>
      <c r="B645" s="671"/>
      <c r="C645" s="671"/>
      <c r="D645" s="671"/>
      <c r="E645" s="220" t="s">
        <v>20</v>
      </c>
      <c r="F645" s="220">
        <v>1.03</v>
      </c>
      <c r="G645" s="671"/>
      <c r="H645" s="672"/>
      <c r="I645" s="195"/>
    </row>
    <row r="646" spans="1:9">
      <c r="A646" s="670"/>
      <c r="B646" s="671"/>
      <c r="C646" s="671"/>
      <c r="D646" s="671"/>
      <c r="E646" s="220" t="s">
        <v>31</v>
      </c>
      <c r="F646" s="220">
        <v>0.2</v>
      </c>
      <c r="G646" s="671"/>
      <c r="H646" s="672"/>
      <c r="I646" s="195"/>
    </row>
    <row r="647" spans="1:9">
      <c r="A647" s="670"/>
      <c r="B647" s="671"/>
      <c r="C647" s="671"/>
      <c r="D647" s="671"/>
      <c r="E647" s="220" t="s">
        <v>20</v>
      </c>
      <c r="F647" s="220">
        <v>1.3</v>
      </c>
      <c r="G647" s="671"/>
      <c r="H647" s="672"/>
      <c r="I647" s="195"/>
    </row>
    <row r="648" spans="1:9" ht="15.75" thickBot="1">
      <c r="A648" s="655"/>
      <c r="B648" s="657"/>
      <c r="C648" s="657"/>
      <c r="D648" s="657"/>
      <c r="E648" s="203" t="s">
        <v>31</v>
      </c>
      <c r="F648" s="203">
        <v>0.2</v>
      </c>
      <c r="G648" s="657"/>
      <c r="H648" s="659"/>
      <c r="I648" s="195"/>
    </row>
    <row r="649" spans="1:9" ht="15" customHeight="1">
      <c r="A649" s="384">
        <v>177905</v>
      </c>
      <c r="B649" s="386" t="s">
        <v>219</v>
      </c>
      <c r="C649" s="386" t="s">
        <v>220</v>
      </c>
      <c r="D649" s="386">
        <v>10.1</v>
      </c>
      <c r="E649" s="207" t="s">
        <v>20</v>
      </c>
      <c r="F649" s="207">
        <v>9.1999999999999993</v>
      </c>
      <c r="G649" s="386">
        <v>12</v>
      </c>
      <c r="H649" s="706">
        <v>45524</v>
      </c>
      <c r="I649" s="195"/>
    </row>
    <row r="650" spans="1:9" ht="15.75" thickBot="1">
      <c r="A650" s="655"/>
      <c r="B650" s="657"/>
      <c r="C650" s="657"/>
      <c r="D650" s="657"/>
      <c r="E650" s="208" t="s">
        <v>31</v>
      </c>
      <c r="F650" s="208">
        <v>0.9</v>
      </c>
      <c r="G650" s="657"/>
      <c r="H650" s="659"/>
      <c r="I650" s="195"/>
    </row>
    <row r="651" spans="1:9" ht="15" customHeight="1">
      <c r="A651" s="384">
        <v>170977</v>
      </c>
      <c r="B651" s="386" t="s">
        <v>221</v>
      </c>
      <c r="C651" s="386" t="s">
        <v>171</v>
      </c>
      <c r="D651" s="386">
        <v>5</v>
      </c>
      <c r="E651" s="386" t="s">
        <v>20</v>
      </c>
      <c r="F651" s="386">
        <v>5</v>
      </c>
      <c r="G651" s="386">
        <v>7</v>
      </c>
      <c r="H651" s="706">
        <v>45524</v>
      </c>
      <c r="I651" s="195"/>
    </row>
    <row r="652" spans="1:9" ht="15.75" thickBot="1">
      <c r="A652" s="655"/>
      <c r="B652" s="657"/>
      <c r="C652" s="657"/>
      <c r="D652" s="657"/>
      <c r="E652" s="657"/>
      <c r="F652" s="657"/>
      <c r="G652" s="657"/>
      <c r="H652" s="659"/>
      <c r="I652" s="195"/>
    </row>
    <row r="653" spans="1:9" ht="15" customHeight="1">
      <c r="A653" s="384">
        <v>150142</v>
      </c>
      <c r="B653" s="386" t="s">
        <v>222</v>
      </c>
      <c r="C653" s="386" t="s">
        <v>223</v>
      </c>
      <c r="D653" s="386">
        <v>22.67</v>
      </c>
      <c r="E653" s="207" t="s">
        <v>22</v>
      </c>
      <c r="F653" s="207">
        <v>5.54</v>
      </c>
      <c r="G653" s="386">
        <v>24</v>
      </c>
      <c r="H653" s="706">
        <v>45524</v>
      </c>
      <c r="I653" s="195"/>
    </row>
    <row r="654" spans="1:9">
      <c r="A654" s="670"/>
      <c r="B654" s="671"/>
      <c r="C654" s="671"/>
      <c r="D654" s="671"/>
      <c r="E654" s="211" t="s">
        <v>14</v>
      </c>
      <c r="F654" s="211">
        <v>10.15</v>
      </c>
      <c r="G654" s="671"/>
      <c r="H654" s="672"/>
      <c r="I654" s="195"/>
    </row>
    <row r="655" spans="1:9">
      <c r="A655" s="670"/>
      <c r="B655" s="671"/>
      <c r="C655" s="671"/>
      <c r="D655" s="671"/>
      <c r="E655" s="211" t="s">
        <v>20</v>
      </c>
      <c r="F655" s="211">
        <v>5.8</v>
      </c>
      <c r="G655" s="671"/>
      <c r="H655" s="672"/>
      <c r="I655" s="195"/>
    </row>
    <row r="656" spans="1:9">
      <c r="A656" s="670"/>
      <c r="B656" s="671"/>
      <c r="C656" s="671"/>
      <c r="D656" s="671"/>
      <c r="E656" s="211" t="s">
        <v>31</v>
      </c>
      <c r="F656" s="211">
        <v>0.35</v>
      </c>
      <c r="G656" s="671"/>
      <c r="H656" s="672"/>
      <c r="I656" s="195"/>
    </row>
    <row r="657" spans="1:9" ht="15.75" thickBot="1">
      <c r="A657" s="655"/>
      <c r="B657" s="657"/>
      <c r="C657" s="657"/>
      <c r="D657" s="657"/>
      <c r="E657" s="208" t="s">
        <v>17</v>
      </c>
      <c r="F657" s="208">
        <v>0.83</v>
      </c>
      <c r="G657" s="657"/>
      <c r="H657" s="659"/>
      <c r="I657" s="195"/>
    </row>
    <row r="658" spans="1:9" ht="15" customHeight="1">
      <c r="A658" s="384">
        <v>155479</v>
      </c>
      <c r="B658" s="386" t="s">
        <v>222</v>
      </c>
      <c r="C658" s="386" t="s">
        <v>223</v>
      </c>
      <c r="D658" s="386">
        <v>10.38</v>
      </c>
      <c r="E658" s="207" t="s">
        <v>20</v>
      </c>
      <c r="F658" s="207">
        <v>8.3000000000000007</v>
      </c>
      <c r="G658" s="386">
        <v>12</v>
      </c>
      <c r="H658" s="706">
        <v>45524</v>
      </c>
      <c r="I658" s="195"/>
    </row>
    <row r="659" spans="1:9">
      <c r="A659" s="670"/>
      <c r="B659" s="671"/>
      <c r="C659" s="671"/>
      <c r="D659" s="671"/>
      <c r="E659" s="211" t="s">
        <v>31</v>
      </c>
      <c r="F659" s="211">
        <v>0.65</v>
      </c>
      <c r="G659" s="671"/>
      <c r="H659" s="672"/>
      <c r="I659" s="195"/>
    </row>
    <row r="660" spans="1:9" ht="15.75" thickBot="1">
      <c r="A660" s="655"/>
      <c r="B660" s="657"/>
      <c r="C660" s="657"/>
      <c r="D660" s="657"/>
      <c r="E660" s="208" t="s">
        <v>17</v>
      </c>
      <c r="F660" s="208">
        <v>1.43</v>
      </c>
      <c r="G660" s="657"/>
      <c r="H660" s="659"/>
      <c r="I660" s="195"/>
    </row>
    <row r="661" spans="1:9" ht="15" customHeight="1">
      <c r="A661" s="494">
        <v>172428</v>
      </c>
      <c r="B661" s="498" t="s">
        <v>30</v>
      </c>
      <c r="C661" s="498" t="s">
        <v>224</v>
      </c>
      <c r="D661" s="498">
        <v>46.38</v>
      </c>
      <c r="E661" s="306" t="s">
        <v>14</v>
      </c>
      <c r="F661" s="306">
        <v>15.02</v>
      </c>
      <c r="G661" s="498">
        <v>48</v>
      </c>
      <c r="H661" s="548">
        <v>45525</v>
      </c>
      <c r="I661" s="900" t="s">
        <v>33</v>
      </c>
    </row>
    <row r="662" spans="1:9" ht="15.75" thickBot="1">
      <c r="A662" s="496"/>
      <c r="B662" s="493"/>
      <c r="C662" s="493"/>
      <c r="D662" s="493"/>
      <c r="E662" s="309" t="s">
        <v>20</v>
      </c>
      <c r="F662" s="309">
        <v>31.36</v>
      </c>
      <c r="G662" s="493"/>
      <c r="H662" s="623"/>
      <c r="I662" s="901"/>
    </row>
    <row r="663" spans="1:9" ht="15" customHeight="1">
      <c r="A663" s="384">
        <v>93445</v>
      </c>
      <c r="B663" s="386" t="s">
        <v>101</v>
      </c>
      <c r="C663" s="386" t="s">
        <v>225</v>
      </c>
      <c r="D663" s="386">
        <v>8.8000000000000007</v>
      </c>
      <c r="E663" s="386" t="s">
        <v>16</v>
      </c>
      <c r="F663" s="386">
        <v>8.8000000000000007</v>
      </c>
      <c r="G663" s="386">
        <v>10</v>
      </c>
      <c r="H663" s="706">
        <v>45530</v>
      </c>
      <c r="I663" s="195"/>
    </row>
    <row r="664" spans="1:9">
      <c r="A664" s="670"/>
      <c r="B664" s="671"/>
      <c r="C664" s="671"/>
      <c r="D664" s="671"/>
      <c r="E664" s="671"/>
      <c r="F664" s="671"/>
      <c r="G664" s="671"/>
      <c r="H664" s="672"/>
      <c r="I664" s="195"/>
    </row>
    <row r="665" spans="1:9">
      <c r="A665" s="670"/>
      <c r="B665" s="671"/>
      <c r="C665" s="671"/>
      <c r="D665" s="671"/>
      <c r="E665" s="671"/>
      <c r="F665" s="671"/>
      <c r="G665" s="671"/>
      <c r="H665" s="672"/>
      <c r="I665" s="195"/>
    </row>
    <row r="666" spans="1:9" ht="15.75" thickBot="1">
      <c r="A666" s="655"/>
      <c r="B666" s="657"/>
      <c r="C666" s="657"/>
      <c r="D666" s="657"/>
      <c r="E666" s="657"/>
      <c r="F666" s="657"/>
      <c r="G666" s="657"/>
      <c r="H666" s="659"/>
      <c r="I666" s="195"/>
    </row>
    <row r="667" spans="1:9" ht="15" customHeight="1">
      <c r="A667" s="384">
        <v>3104036</v>
      </c>
      <c r="B667" s="386" t="s">
        <v>226</v>
      </c>
      <c r="C667" s="386" t="s">
        <v>227</v>
      </c>
      <c r="D667" s="386">
        <v>66</v>
      </c>
      <c r="E667" s="207" t="s">
        <v>20</v>
      </c>
      <c r="F667" s="207">
        <v>26</v>
      </c>
      <c r="G667" s="386">
        <v>68</v>
      </c>
      <c r="H667" s="706">
        <v>45531</v>
      </c>
      <c r="I667" s="195"/>
    </row>
    <row r="668" spans="1:9">
      <c r="A668" s="670"/>
      <c r="B668" s="671"/>
      <c r="C668" s="671"/>
      <c r="D668" s="671"/>
      <c r="E668" s="211" t="s">
        <v>17</v>
      </c>
      <c r="F668" s="211">
        <v>3</v>
      </c>
      <c r="G668" s="671"/>
      <c r="H668" s="672"/>
      <c r="I668" s="195"/>
    </row>
    <row r="669" spans="1:9">
      <c r="A669" s="670"/>
      <c r="B669" s="671"/>
      <c r="C669" s="671"/>
      <c r="D669" s="671"/>
      <c r="E669" s="211" t="s">
        <v>31</v>
      </c>
      <c r="F669" s="211">
        <v>2</v>
      </c>
      <c r="G669" s="671"/>
      <c r="H669" s="672"/>
      <c r="I669" s="195"/>
    </row>
    <row r="670" spans="1:9" ht="15.75" thickBot="1">
      <c r="A670" s="655"/>
      <c r="B670" s="657"/>
      <c r="C670" s="657"/>
      <c r="D670" s="657"/>
      <c r="E670" s="208" t="s">
        <v>14</v>
      </c>
      <c r="F670" s="208">
        <v>35</v>
      </c>
      <c r="G670" s="657"/>
      <c r="H670" s="659"/>
      <c r="I670" s="195"/>
    </row>
    <row r="671" spans="1:9" ht="15" customHeight="1">
      <c r="A671" s="384" t="s">
        <v>228</v>
      </c>
      <c r="B671" s="386" t="s">
        <v>226</v>
      </c>
      <c r="C671" s="386" t="s">
        <v>229</v>
      </c>
      <c r="D671" s="386">
        <v>18.04</v>
      </c>
      <c r="E671" s="207" t="s">
        <v>21</v>
      </c>
      <c r="F671" s="207">
        <v>4.57</v>
      </c>
      <c r="G671" s="386">
        <v>20</v>
      </c>
      <c r="H671" s="706">
        <v>45531</v>
      </c>
      <c r="I671" s="195"/>
    </row>
    <row r="672" spans="1:9">
      <c r="A672" s="670"/>
      <c r="B672" s="671"/>
      <c r="C672" s="671"/>
      <c r="D672" s="671"/>
      <c r="E672" s="211" t="s">
        <v>14</v>
      </c>
      <c r="F672" s="211">
        <v>2.4700000000000002</v>
      </c>
      <c r="G672" s="671"/>
      <c r="H672" s="672"/>
      <c r="I672" s="195"/>
    </row>
    <row r="673" spans="1:9">
      <c r="A673" s="670"/>
      <c r="B673" s="671"/>
      <c r="C673" s="671"/>
      <c r="D673" s="671"/>
      <c r="E673" s="211" t="s">
        <v>20</v>
      </c>
      <c r="F673" s="211">
        <v>11</v>
      </c>
      <c r="G673" s="671"/>
      <c r="H673" s="672"/>
      <c r="I673" s="195"/>
    </row>
    <row r="674" spans="1:9">
      <c r="A674" s="670"/>
      <c r="B674" s="671"/>
      <c r="C674" s="424" t="s">
        <v>230</v>
      </c>
      <c r="D674" s="424">
        <v>2.72</v>
      </c>
      <c r="E674" s="211" t="s">
        <v>17</v>
      </c>
      <c r="F674" s="211">
        <v>1.37</v>
      </c>
      <c r="G674" s="424">
        <v>4</v>
      </c>
      <c r="H674" s="672"/>
      <c r="I674" s="195"/>
    </row>
    <row r="675" spans="1:9" ht="15.75" thickBot="1">
      <c r="A675" s="655"/>
      <c r="B675" s="657"/>
      <c r="C675" s="657"/>
      <c r="D675" s="657"/>
      <c r="E675" s="208" t="s">
        <v>20</v>
      </c>
      <c r="F675" s="208">
        <v>1.35</v>
      </c>
      <c r="G675" s="657"/>
      <c r="H675" s="659"/>
      <c r="I675" s="195"/>
    </row>
    <row r="676" spans="1:9" ht="15" customHeight="1">
      <c r="A676" s="384">
        <v>172526</v>
      </c>
      <c r="B676" s="386" t="s">
        <v>59</v>
      </c>
      <c r="C676" s="386" t="s">
        <v>231</v>
      </c>
      <c r="D676" s="386">
        <v>55.61</v>
      </c>
      <c r="E676" s="207" t="s">
        <v>14</v>
      </c>
      <c r="F676" s="207">
        <v>5.58</v>
      </c>
      <c r="G676" s="386">
        <v>57</v>
      </c>
      <c r="H676" s="706">
        <v>45530</v>
      </c>
      <c r="I676" s="195"/>
    </row>
    <row r="677" spans="1:9">
      <c r="A677" s="670"/>
      <c r="B677" s="671"/>
      <c r="C677" s="671"/>
      <c r="D677" s="671"/>
      <c r="E677" s="211" t="s">
        <v>20</v>
      </c>
      <c r="F677" s="211">
        <v>43.02</v>
      </c>
      <c r="G677" s="671"/>
      <c r="H677" s="672"/>
      <c r="I677" s="195"/>
    </row>
    <row r="678" spans="1:9" ht="15.75" thickBot="1">
      <c r="A678" s="655"/>
      <c r="B678" s="657"/>
      <c r="C678" s="657"/>
      <c r="D678" s="657"/>
      <c r="E678" s="208" t="s">
        <v>31</v>
      </c>
      <c r="F678" s="208">
        <v>7.01</v>
      </c>
      <c r="G678" s="657"/>
      <c r="H678" s="659"/>
      <c r="I678" s="195"/>
    </row>
    <row r="679" spans="1:9" ht="15" customHeight="1">
      <c r="A679" s="384">
        <v>163697</v>
      </c>
      <c r="B679" s="386" t="s">
        <v>232</v>
      </c>
      <c r="C679" s="386" t="s">
        <v>233</v>
      </c>
      <c r="D679" s="386">
        <v>21.5</v>
      </c>
      <c r="E679" s="207" t="s">
        <v>31</v>
      </c>
      <c r="F679" s="207">
        <v>1.5</v>
      </c>
      <c r="G679" s="386">
        <v>23</v>
      </c>
      <c r="H679" s="706">
        <v>45524</v>
      </c>
      <c r="I679" s="195"/>
    </row>
    <row r="680" spans="1:9">
      <c r="A680" s="670"/>
      <c r="B680" s="671"/>
      <c r="C680" s="671"/>
      <c r="D680" s="671"/>
      <c r="E680" s="211" t="s">
        <v>20</v>
      </c>
      <c r="F680" s="211">
        <v>14.5</v>
      </c>
      <c r="G680" s="671"/>
      <c r="H680" s="672"/>
      <c r="I680" s="195"/>
    </row>
    <row r="681" spans="1:9" ht="15.75" thickBot="1">
      <c r="A681" s="655"/>
      <c r="B681" s="657"/>
      <c r="C681" s="657"/>
      <c r="D681" s="657"/>
      <c r="E681" s="208" t="s">
        <v>14</v>
      </c>
      <c r="F681" s="208">
        <v>5.5</v>
      </c>
      <c r="G681" s="657"/>
      <c r="H681" s="659"/>
      <c r="I681" s="195"/>
    </row>
    <row r="682" spans="1:9" ht="15" customHeight="1">
      <c r="A682" s="743">
        <v>172616</v>
      </c>
      <c r="B682" s="745" t="s">
        <v>59</v>
      </c>
      <c r="C682" s="745" t="s">
        <v>234</v>
      </c>
      <c r="D682" s="747">
        <v>4</v>
      </c>
      <c r="E682" s="335" t="s">
        <v>20</v>
      </c>
      <c r="F682" s="335">
        <v>2</v>
      </c>
      <c r="G682" s="745">
        <v>6</v>
      </c>
      <c r="H682" s="748">
        <v>45524</v>
      </c>
      <c r="I682" s="373" t="s">
        <v>235</v>
      </c>
    </row>
    <row r="683" spans="1:9" ht="15.75" customHeight="1" thickBot="1">
      <c r="A683" s="744"/>
      <c r="B683" s="746"/>
      <c r="C683" s="746"/>
      <c r="D683" s="746"/>
      <c r="E683" s="336" t="s">
        <v>14</v>
      </c>
      <c r="F683" s="336">
        <v>2</v>
      </c>
      <c r="G683" s="746"/>
      <c r="H683" s="746"/>
      <c r="I683" s="374"/>
    </row>
    <row r="684" spans="1:9" ht="15" customHeight="1">
      <c r="A684" s="384">
        <v>3129426</v>
      </c>
      <c r="B684" s="386" t="s">
        <v>236</v>
      </c>
      <c r="C684" s="386" t="s">
        <v>102</v>
      </c>
      <c r="D684" s="386">
        <v>20.36</v>
      </c>
      <c r="E684" s="207" t="s">
        <v>23</v>
      </c>
      <c r="F684" s="207">
        <v>15</v>
      </c>
      <c r="G684" s="386">
        <v>22</v>
      </c>
      <c r="H684" s="706">
        <v>45531</v>
      </c>
      <c r="I684" s="195"/>
    </row>
    <row r="685" spans="1:9">
      <c r="A685" s="670"/>
      <c r="B685" s="671"/>
      <c r="C685" s="671"/>
      <c r="D685" s="671"/>
      <c r="E685" s="211" t="s">
        <v>31</v>
      </c>
      <c r="F685" s="211">
        <v>4.1500000000000004</v>
      </c>
      <c r="G685" s="671"/>
      <c r="H685" s="672"/>
      <c r="I685" s="195"/>
    </row>
    <row r="686" spans="1:9">
      <c r="A686" s="670"/>
      <c r="B686" s="671"/>
      <c r="C686" s="671"/>
      <c r="D686" s="671"/>
      <c r="E686" s="211" t="s">
        <v>17</v>
      </c>
      <c r="F686" s="211">
        <v>1.21</v>
      </c>
      <c r="G686" s="671"/>
      <c r="H686" s="672"/>
      <c r="I686" s="195"/>
    </row>
    <row r="687" spans="1:9">
      <c r="A687" s="670"/>
      <c r="B687" s="671"/>
      <c r="C687" s="424" t="s">
        <v>103</v>
      </c>
      <c r="D687" s="424">
        <v>20</v>
      </c>
      <c r="E687" s="211" t="s">
        <v>23</v>
      </c>
      <c r="F687" s="211">
        <v>15</v>
      </c>
      <c r="G687" s="424">
        <v>22</v>
      </c>
      <c r="H687" s="672"/>
      <c r="I687" s="195"/>
    </row>
    <row r="688" spans="1:9">
      <c r="A688" s="670"/>
      <c r="B688" s="671"/>
      <c r="C688" s="671"/>
      <c r="D688" s="671"/>
      <c r="E688" s="211" t="s">
        <v>31</v>
      </c>
      <c r="F688" s="211">
        <v>4</v>
      </c>
      <c r="G688" s="671"/>
      <c r="H688" s="672"/>
      <c r="I688" s="195"/>
    </row>
    <row r="689" spans="1:9">
      <c r="A689" s="670"/>
      <c r="B689" s="671"/>
      <c r="C689" s="671"/>
      <c r="D689" s="671"/>
      <c r="E689" s="211" t="s">
        <v>17</v>
      </c>
      <c r="F689" s="211">
        <v>1</v>
      </c>
      <c r="G689" s="671"/>
      <c r="H689" s="672"/>
      <c r="I689" s="195"/>
    </row>
    <row r="690" spans="1:9">
      <c r="A690" s="670"/>
      <c r="B690" s="671"/>
      <c r="C690" s="424" t="s">
        <v>108</v>
      </c>
      <c r="D690" s="424">
        <v>21</v>
      </c>
      <c r="E690" s="211" t="s">
        <v>23</v>
      </c>
      <c r="F690" s="211">
        <v>15.4</v>
      </c>
      <c r="G690" s="424">
        <v>23</v>
      </c>
      <c r="H690" s="672"/>
      <c r="I690" s="195"/>
    </row>
    <row r="691" spans="1:9">
      <c r="A691" s="670"/>
      <c r="B691" s="671"/>
      <c r="C691" s="671"/>
      <c r="D691" s="671"/>
      <c r="E691" s="211" t="s">
        <v>31</v>
      </c>
      <c r="F691" s="211">
        <v>4.3</v>
      </c>
      <c r="G691" s="671"/>
      <c r="H691" s="672"/>
      <c r="I691" s="195"/>
    </row>
    <row r="692" spans="1:9" ht="15.75" thickBot="1">
      <c r="A692" s="655"/>
      <c r="B692" s="657"/>
      <c r="C692" s="657"/>
      <c r="D692" s="657"/>
      <c r="E692" s="208" t="s">
        <v>17</v>
      </c>
      <c r="F692" s="208">
        <v>1.3</v>
      </c>
      <c r="G692" s="657"/>
      <c r="H692" s="659"/>
      <c r="I692" s="195"/>
    </row>
    <row r="693" spans="1:9" ht="15" customHeight="1">
      <c r="A693" s="384">
        <v>112130</v>
      </c>
      <c r="B693" s="386" t="s">
        <v>237</v>
      </c>
      <c r="C693" s="386" t="s">
        <v>238</v>
      </c>
      <c r="D693" s="386">
        <v>7</v>
      </c>
      <c r="E693" s="207" t="s">
        <v>20</v>
      </c>
      <c r="F693" s="207">
        <v>6</v>
      </c>
      <c r="G693" s="392">
        <v>9</v>
      </c>
      <c r="H693" s="742">
        <v>45530</v>
      </c>
      <c r="I693" s="195"/>
    </row>
    <row r="694" spans="1:9">
      <c r="A694" s="670"/>
      <c r="B694" s="671"/>
      <c r="C694" s="671"/>
      <c r="D694" s="671"/>
      <c r="E694" s="211" t="s">
        <v>239</v>
      </c>
      <c r="F694" s="211">
        <v>1</v>
      </c>
      <c r="G694" s="671"/>
      <c r="H694" s="672"/>
      <c r="I694" s="195"/>
    </row>
    <row r="695" spans="1:9">
      <c r="A695" s="670"/>
      <c r="B695" s="671"/>
      <c r="C695" s="424" t="s">
        <v>240</v>
      </c>
      <c r="D695" s="424">
        <v>9.5</v>
      </c>
      <c r="E695" s="211" t="s">
        <v>17</v>
      </c>
      <c r="F695" s="211">
        <v>0.5</v>
      </c>
      <c r="G695" s="420">
        <v>11</v>
      </c>
      <c r="H695" s="672"/>
      <c r="I695" s="195"/>
    </row>
    <row r="696" spans="1:9" ht="15.75" thickBot="1">
      <c r="A696" s="655"/>
      <c r="B696" s="657"/>
      <c r="C696" s="657"/>
      <c r="D696" s="657"/>
      <c r="E696" s="208" t="s">
        <v>20</v>
      </c>
      <c r="F696" s="208">
        <v>9</v>
      </c>
      <c r="G696" s="657"/>
      <c r="H696" s="659"/>
      <c r="I696" s="195"/>
    </row>
    <row r="697" spans="1:9" ht="15" customHeight="1">
      <c r="A697" s="384">
        <v>175343</v>
      </c>
      <c r="B697" s="386" t="s">
        <v>241</v>
      </c>
      <c r="C697" s="386" t="s">
        <v>242</v>
      </c>
      <c r="D697" s="386">
        <v>29.5</v>
      </c>
      <c r="E697" s="207" t="s">
        <v>20</v>
      </c>
      <c r="F697" s="207">
        <v>18</v>
      </c>
      <c r="G697" s="386">
        <v>31</v>
      </c>
      <c r="H697" s="706">
        <v>45528</v>
      </c>
      <c r="I697" s="195"/>
    </row>
    <row r="698" spans="1:9">
      <c r="A698" s="670"/>
      <c r="B698" s="671"/>
      <c r="C698" s="671"/>
      <c r="D698" s="671"/>
      <c r="E698" s="211" t="s">
        <v>14</v>
      </c>
      <c r="F698" s="211">
        <v>5</v>
      </c>
      <c r="G698" s="671"/>
      <c r="H698" s="672"/>
      <c r="I698" s="195"/>
    </row>
    <row r="699" spans="1:9">
      <c r="A699" s="670"/>
      <c r="B699" s="671"/>
      <c r="C699" s="671"/>
      <c r="D699" s="671"/>
      <c r="E699" s="211" t="s">
        <v>239</v>
      </c>
      <c r="F699" s="211">
        <v>4</v>
      </c>
      <c r="G699" s="671"/>
      <c r="H699" s="672"/>
      <c r="I699" s="195"/>
    </row>
    <row r="700" spans="1:9" ht="15.75" thickBot="1">
      <c r="A700" s="655"/>
      <c r="B700" s="657"/>
      <c r="C700" s="657"/>
      <c r="D700" s="657"/>
      <c r="E700" s="208" t="s">
        <v>17</v>
      </c>
      <c r="F700" s="208">
        <v>2.5</v>
      </c>
      <c r="G700" s="657"/>
      <c r="H700" s="659"/>
      <c r="I700" s="195"/>
    </row>
    <row r="701" spans="1:9" ht="15" customHeight="1">
      <c r="A701" s="384">
        <v>3130591</v>
      </c>
      <c r="B701" s="386" t="s">
        <v>136</v>
      </c>
      <c r="C701" s="386" t="s">
        <v>171</v>
      </c>
      <c r="D701" s="386">
        <v>10.5</v>
      </c>
      <c r="E701" s="234" t="s">
        <v>20</v>
      </c>
      <c r="F701" s="234">
        <v>6</v>
      </c>
      <c r="G701" s="386">
        <v>12</v>
      </c>
      <c r="H701" s="706">
        <v>45528</v>
      </c>
      <c r="I701" s="195"/>
    </row>
    <row r="702" spans="1:9">
      <c r="A702" s="670"/>
      <c r="B702" s="671"/>
      <c r="C702" s="671"/>
      <c r="D702" s="671"/>
      <c r="E702" s="65" t="s">
        <v>31</v>
      </c>
      <c r="F702" s="65">
        <v>3.5</v>
      </c>
      <c r="G702" s="671"/>
      <c r="H702" s="672"/>
      <c r="I702" s="195"/>
    </row>
    <row r="703" spans="1:9">
      <c r="A703" s="670"/>
      <c r="B703" s="671"/>
      <c r="C703" s="671"/>
      <c r="D703" s="671"/>
      <c r="E703" s="65" t="s">
        <v>17</v>
      </c>
      <c r="F703" s="65">
        <v>0.5</v>
      </c>
      <c r="G703" s="671"/>
      <c r="H703" s="672"/>
      <c r="I703" s="195"/>
    </row>
    <row r="704" spans="1:9" ht="15.75" thickBot="1">
      <c r="A704" s="655"/>
      <c r="B704" s="657"/>
      <c r="C704" s="657"/>
      <c r="D704" s="657"/>
      <c r="E704" s="66" t="s">
        <v>131</v>
      </c>
      <c r="F704" s="66">
        <v>0.5</v>
      </c>
      <c r="G704" s="657"/>
      <c r="H704" s="659"/>
      <c r="I704" s="195"/>
    </row>
    <row r="705" spans="1:9" ht="15" customHeight="1">
      <c r="A705" s="384">
        <v>172651</v>
      </c>
      <c r="B705" s="386" t="s">
        <v>243</v>
      </c>
      <c r="C705" s="386" t="s">
        <v>244</v>
      </c>
      <c r="D705" s="386">
        <v>34</v>
      </c>
      <c r="E705" s="207" t="s">
        <v>31</v>
      </c>
      <c r="F705" s="207">
        <v>11</v>
      </c>
      <c r="G705" s="386">
        <v>36</v>
      </c>
      <c r="H705" s="534">
        <v>45533</v>
      </c>
      <c r="I705" s="195"/>
    </row>
    <row r="706" spans="1:9">
      <c r="A706" s="425"/>
      <c r="B706" s="424"/>
      <c r="C706" s="424"/>
      <c r="D706" s="424"/>
      <c r="E706" s="211" t="s">
        <v>20</v>
      </c>
      <c r="F706" s="211">
        <v>22</v>
      </c>
      <c r="G706" s="424"/>
      <c r="H706" s="602"/>
      <c r="I706" s="195"/>
    </row>
    <row r="707" spans="1:9">
      <c r="A707" s="425"/>
      <c r="B707" s="424"/>
      <c r="C707" s="424"/>
      <c r="D707" s="424"/>
      <c r="E707" s="211" t="s">
        <v>131</v>
      </c>
      <c r="F707" s="211">
        <v>0.8</v>
      </c>
      <c r="G707" s="424"/>
      <c r="H707" s="602"/>
      <c r="I707" s="195"/>
    </row>
    <row r="708" spans="1:9" ht="15.75" thickBot="1">
      <c r="A708" s="385"/>
      <c r="B708" s="387"/>
      <c r="C708" s="387"/>
      <c r="D708" s="387"/>
      <c r="E708" s="208" t="s">
        <v>17</v>
      </c>
      <c r="F708" s="208">
        <v>0.2</v>
      </c>
      <c r="G708" s="387"/>
      <c r="H708" s="535"/>
      <c r="I708" s="195"/>
    </row>
    <row r="709" spans="1:9" ht="15" customHeight="1">
      <c r="A709" s="384">
        <v>3103367</v>
      </c>
      <c r="B709" s="386" t="s">
        <v>243</v>
      </c>
      <c r="C709" s="386" t="s">
        <v>245</v>
      </c>
      <c r="D709" s="386">
        <v>28</v>
      </c>
      <c r="E709" s="207" t="s">
        <v>31</v>
      </c>
      <c r="F709" s="207">
        <v>0.81</v>
      </c>
      <c r="G709" s="386">
        <v>30</v>
      </c>
      <c r="H709" s="534">
        <v>45533</v>
      </c>
      <c r="I709" s="195"/>
    </row>
    <row r="710" spans="1:9">
      <c r="A710" s="425"/>
      <c r="B710" s="424"/>
      <c r="C710" s="424"/>
      <c r="D710" s="424"/>
      <c r="E710" s="211" t="s">
        <v>20</v>
      </c>
      <c r="F710" s="211">
        <v>26.17</v>
      </c>
      <c r="G710" s="424"/>
      <c r="H710" s="602"/>
      <c r="I710" s="195"/>
    </row>
    <row r="711" spans="1:9">
      <c r="A711" s="425"/>
      <c r="B711" s="424"/>
      <c r="C711" s="424"/>
      <c r="D711" s="424"/>
      <c r="E711" s="211" t="s">
        <v>131</v>
      </c>
      <c r="F711" s="211">
        <v>0.5</v>
      </c>
      <c r="G711" s="424"/>
      <c r="H711" s="602"/>
      <c r="I711" s="195"/>
    </row>
    <row r="712" spans="1:9" ht="15.75" thickBot="1">
      <c r="A712" s="385"/>
      <c r="B712" s="387"/>
      <c r="C712" s="387"/>
      <c r="D712" s="387"/>
      <c r="E712" s="208" t="s">
        <v>17</v>
      </c>
      <c r="F712" s="208">
        <v>0.6</v>
      </c>
      <c r="G712" s="387"/>
      <c r="H712" s="535"/>
      <c r="I712" s="195"/>
    </row>
    <row r="713" spans="1:9" ht="15" customHeight="1">
      <c r="A713" s="384">
        <v>106990</v>
      </c>
      <c r="B713" s="386" t="s">
        <v>54</v>
      </c>
      <c r="C713" s="386" t="s">
        <v>246</v>
      </c>
      <c r="D713" s="386">
        <v>11.32</v>
      </c>
      <c r="E713" s="207" t="s">
        <v>14</v>
      </c>
      <c r="F713" s="207">
        <v>5.61</v>
      </c>
      <c r="G713" s="386">
        <v>13</v>
      </c>
      <c r="H713" s="706">
        <v>45533</v>
      </c>
      <c r="I713" s="195"/>
    </row>
    <row r="714" spans="1:9">
      <c r="A714" s="670"/>
      <c r="B714" s="671"/>
      <c r="C714" s="671"/>
      <c r="D714" s="671"/>
      <c r="E714" s="211" t="s">
        <v>16</v>
      </c>
      <c r="F714" s="211">
        <v>3.5</v>
      </c>
      <c r="G714" s="671"/>
      <c r="H714" s="672"/>
      <c r="I714" s="195"/>
    </row>
    <row r="715" spans="1:9">
      <c r="A715" s="670"/>
      <c r="B715" s="671"/>
      <c r="C715" s="671"/>
      <c r="D715" s="671"/>
      <c r="E715" s="211" t="s">
        <v>26</v>
      </c>
      <c r="F715" s="211">
        <v>2.21</v>
      </c>
      <c r="G715" s="671"/>
      <c r="H715" s="672"/>
      <c r="I715" s="195"/>
    </row>
    <row r="716" spans="1:9">
      <c r="A716" s="670"/>
      <c r="B716" s="671"/>
      <c r="C716" s="424" t="s">
        <v>247</v>
      </c>
      <c r="D716" s="424">
        <v>11.12</v>
      </c>
      <c r="E716" s="211" t="s">
        <v>20</v>
      </c>
      <c r="F716" s="211">
        <v>5.05</v>
      </c>
      <c r="G716" s="424">
        <v>13</v>
      </c>
      <c r="H716" s="672"/>
      <c r="I716" s="195"/>
    </row>
    <row r="717" spans="1:9">
      <c r="A717" s="670"/>
      <c r="B717" s="671"/>
      <c r="C717" s="671"/>
      <c r="D717" s="671"/>
      <c r="E717" s="211" t="s">
        <v>16</v>
      </c>
      <c r="F717" s="211">
        <v>3.01</v>
      </c>
      <c r="G717" s="671"/>
      <c r="H717" s="672"/>
      <c r="I717" s="195"/>
    </row>
    <row r="718" spans="1:9" ht="15.75" thickBot="1">
      <c r="A718" s="655"/>
      <c r="B718" s="657"/>
      <c r="C718" s="657"/>
      <c r="D718" s="657"/>
      <c r="E718" s="208" t="s">
        <v>14</v>
      </c>
      <c r="F718" s="208">
        <v>3.06</v>
      </c>
      <c r="G718" s="657"/>
      <c r="H718" s="659"/>
      <c r="I718" s="195"/>
    </row>
    <row r="719" spans="1:9" ht="15" customHeight="1">
      <c r="A719" s="384">
        <v>112074</v>
      </c>
      <c r="B719" s="386" t="s">
        <v>12</v>
      </c>
      <c r="C719" s="386" t="s">
        <v>248</v>
      </c>
      <c r="D719" s="396">
        <v>10.58</v>
      </c>
      <c r="E719" s="207" t="s">
        <v>14</v>
      </c>
      <c r="F719" s="219">
        <v>4.8680000000000003</v>
      </c>
      <c r="G719" s="386">
        <v>12</v>
      </c>
      <c r="H719" s="706">
        <v>45534</v>
      </c>
      <c r="I719" s="195"/>
    </row>
    <row r="720" spans="1:9" ht="15.75" thickBot="1">
      <c r="A720" s="655"/>
      <c r="B720" s="657"/>
      <c r="C720" s="657"/>
      <c r="D720" s="657"/>
      <c r="E720" s="208" t="s">
        <v>16</v>
      </c>
      <c r="F720" s="248">
        <v>5.7119999999999997</v>
      </c>
      <c r="G720" s="657"/>
      <c r="H720" s="659"/>
      <c r="I720" s="195"/>
    </row>
    <row r="721" spans="1:9" ht="15" customHeight="1">
      <c r="A721" s="384">
        <v>105878</v>
      </c>
      <c r="B721" s="386" t="s">
        <v>25</v>
      </c>
      <c r="C721" s="386" t="s">
        <v>249</v>
      </c>
      <c r="D721" s="396">
        <v>7.64</v>
      </c>
      <c r="E721" s="207" t="s">
        <v>31</v>
      </c>
      <c r="F721" s="219">
        <v>0.4</v>
      </c>
      <c r="G721" s="386">
        <v>9</v>
      </c>
      <c r="H721" s="706">
        <v>45534</v>
      </c>
      <c r="I721" s="195"/>
    </row>
    <row r="722" spans="1:9">
      <c r="A722" s="670"/>
      <c r="B722" s="671"/>
      <c r="C722" s="671"/>
      <c r="D722" s="671"/>
      <c r="E722" s="211" t="s">
        <v>20</v>
      </c>
      <c r="F722" s="211">
        <v>5.71</v>
      </c>
      <c r="G722" s="671"/>
      <c r="H722" s="672"/>
      <c r="I722" s="195"/>
    </row>
    <row r="723" spans="1:9" ht="15.75" thickBot="1">
      <c r="A723" s="655"/>
      <c r="B723" s="657"/>
      <c r="C723" s="657"/>
      <c r="D723" s="657"/>
      <c r="E723" s="208" t="s">
        <v>17</v>
      </c>
      <c r="F723" s="208">
        <v>1.53</v>
      </c>
      <c r="G723" s="657"/>
      <c r="H723" s="659"/>
      <c r="I723" s="195"/>
    </row>
    <row r="724" spans="1:9" ht="15" customHeight="1">
      <c r="A724" s="384">
        <v>121966</v>
      </c>
      <c r="B724" s="386" t="s">
        <v>25</v>
      </c>
      <c r="C724" s="741" t="s">
        <v>250</v>
      </c>
      <c r="D724" s="386">
        <v>6.91</v>
      </c>
      <c r="E724" s="207" t="s">
        <v>14</v>
      </c>
      <c r="F724" s="207">
        <v>2.42</v>
      </c>
      <c r="G724" s="386">
        <v>8</v>
      </c>
      <c r="H724" s="706">
        <v>45512</v>
      </c>
      <c r="I724" s="195"/>
    </row>
    <row r="725" spans="1:9" ht="15.75" thickBot="1">
      <c r="A725" s="655"/>
      <c r="B725" s="657"/>
      <c r="C725" s="657"/>
      <c r="D725" s="657"/>
      <c r="E725" s="208" t="s">
        <v>16</v>
      </c>
      <c r="F725" s="208">
        <v>4.49</v>
      </c>
      <c r="G725" s="657"/>
      <c r="H725" s="659"/>
      <c r="I725" s="195"/>
    </row>
    <row r="726" spans="1:9" ht="15" customHeight="1">
      <c r="A726" s="384">
        <v>150514</v>
      </c>
      <c r="B726" s="386" t="s">
        <v>25</v>
      </c>
      <c r="C726" s="386" t="s">
        <v>251</v>
      </c>
      <c r="D726" s="392">
        <f>SUM(F726:F727)</f>
        <v>18.52</v>
      </c>
      <c r="E726" s="207" t="s">
        <v>14</v>
      </c>
      <c r="F726" s="207">
        <v>9.1199999999999992</v>
      </c>
      <c r="G726" s="386">
        <v>20</v>
      </c>
      <c r="H726" s="706">
        <v>45512</v>
      </c>
      <c r="I726" s="195"/>
    </row>
    <row r="727" spans="1:9" ht="15.75" thickBot="1">
      <c r="A727" s="655"/>
      <c r="B727" s="657"/>
      <c r="C727" s="657"/>
      <c r="D727" s="657"/>
      <c r="E727" s="208" t="s">
        <v>16</v>
      </c>
      <c r="F727" s="208">
        <v>9.4</v>
      </c>
      <c r="G727" s="657"/>
      <c r="H727" s="659"/>
      <c r="I727" s="195"/>
    </row>
    <row r="728" spans="1:9" ht="15" customHeight="1">
      <c r="A728" s="384">
        <v>115124</v>
      </c>
      <c r="B728" s="386" t="s">
        <v>25</v>
      </c>
      <c r="C728" s="386" t="s">
        <v>252</v>
      </c>
      <c r="D728" s="386">
        <v>19.43</v>
      </c>
      <c r="E728" s="207" t="s">
        <v>20</v>
      </c>
      <c r="F728" s="207">
        <v>10</v>
      </c>
      <c r="G728" s="386">
        <v>21</v>
      </c>
      <c r="H728" s="706">
        <v>45512</v>
      </c>
      <c r="I728" s="195"/>
    </row>
    <row r="729" spans="1:9">
      <c r="A729" s="670"/>
      <c r="B729" s="671"/>
      <c r="C729" s="671"/>
      <c r="D729" s="671"/>
      <c r="E729" s="211" t="s">
        <v>131</v>
      </c>
      <c r="F729" s="211">
        <v>0.49</v>
      </c>
      <c r="G729" s="671"/>
      <c r="H729" s="672"/>
      <c r="I729" s="195"/>
    </row>
    <row r="730" spans="1:9">
      <c r="A730" s="670"/>
      <c r="B730" s="671"/>
      <c r="C730" s="671"/>
      <c r="D730" s="671"/>
      <c r="E730" s="211" t="s">
        <v>39</v>
      </c>
      <c r="F730" s="211">
        <v>0.56000000000000005</v>
      </c>
      <c r="G730" s="671"/>
      <c r="H730" s="672"/>
      <c r="I730" s="195"/>
    </row>
    <row r="731" spans="1:9">
      <c r="A731" s="670"/>
      <c r="B731" s="671"/>
      <c r="C731" s="671"/>
      <c r="D731" s="671"/>
      <c r="E731" s="211" t="s">
        <v>22</v>
      </c>
      <c r="F731" s="211">
        <v>0.96</v>
      </c>
      <c r="G731" s="671"/>
      <c r="H731" s="672"/>
      <c r="I731" s="195"/>
    </row>
    <row r="732" spans="1:9">
      <c r="A732" s="670"/>
      <c r="B732" s="671"/>
      <c r="C732" s="671"/>
      <c r="D732" s="671"/>
      <c r="E732" s="211" t="s">
        <v>14</v>
      </c>
      <c r="F732" s="211">
        <v>2.17</v>
      </c>
      <c r="G732" s="671"/>
      <c r="H732" s="672"/>
      <c r="I732" s="195"/>
    </row>
    <row r="733" spans="1:9">
      <c r="A733" s="670"/>
      <c r="B733" s="671"/>
      <c r="C733" s="671"/>
      <c r="D733" s="671"/>
      <c r="E733" s="211" t="s">
        <v>22</v>
      </c>
      <c r="F733" s="211">
        <v>1.54</v>
      </c>
      <c r="G733" s="671"/>
      <c r="H733" s="672"/>
      <c r="I733" s="195"/>
    </row>
    <row r="734" spans="1:9">
      <c r="A734" s="670"/>
      <c r="B734" s="671"/>
      <c r="C734" s="671"/>
      <c r="D734" s="671"/>
      <c r="E734" s="211" t="s">
        <v>14</v>
      </c>
      <c r="F734" s="211">
        <v>2.2599999999999998</v>
      </c>
      <c r="G734" s="671"/>
      <c r="H734" s="672"/>
      <c r="I734" s="195"/>
    </row>
    <row r="735" spans="1:9">
      <c r="A735" s="670"/>
      <c r="B735" s="671"/>
      <c r="C735" s="671"/>
      <c r="D735" s="671"/>
      <c r="E735" s="211" t="s">
        <v>20</v>
      </c>
      <c r="F735" s="211">
        <v>1.26</v>
      </c>
      <c r="G735" s="671"/>
      <c r="H735" s="672"/>
      <c r="I735" s="195"/>
    </row>
    <row r="736" spans="1:9">
      <c r="A736" s="670"/>
      <c r="B736" s="671"/>
      <c r="C736" s="671"/>
      <c r="D736" s="671"/>
      <c r="E736" s="211" t="s">
        <v>39</v>
      </c>
      <c r="F736" s="211">
        <v>0.08</v>
      </c>
      <c r="G736" s="671"/>
      <c r="H736" s="672"/>
      <c r="I736" s="195"/>
    </row>
    <row r="737" spans="1:9" ht="15.75" thickBot="1">
      <c r="A737" s="655"/>
      <c r="B737" s="657"/>
      <c r="C737" s="657"/>
      <c r="D737" s="657"/>
      <c r="E737" s="208" t="s">
        <v>131</v>
      </c>
      <c r="F737" s="208">
        <v>0.11</v>
      </c>
      <c r="G737" s="657"/>
      <c r="H737" s="659"/>
      <c r="I737" s="195"/>
    </row>
    <row r="738" spans="1:9" ht="15" customHeight="1">
      <c r="A738" s="384">
        <v>160741</v>
      </c>
      <c r="B738" s="386" t="s">
        <v>253</v>
      </c>
      <c r="C738" s="386" t="s">
        <v>253</v>
      </c>
      <c r="D738" s="386">
        <v>14.35</v>
      </c>
      <c r="E738" s="207" t="s">
        <v>16</v>
      </c>
      <c r="F738" s="207">
        <v>9.0500000000000007</v>
      </c>
      <c r="G738" s="386">
        <v>16</v>
      </c>
      <c r="H738" s="428">
        <v>45523</v>
      </c>
      <c r="I738" s="195"/>
    </row>
    <row r="739" spans="1:9" ht="15.75" thickBot="1">
      <c r="A739" s="385"/>
      <c r="B739" s="387"/>
      <c r="C739" s="387"/>
      <c r="D739" s="387"/>
      <c r="E739" s="208" t="s">
        <v>20</v>
      </c>
      <c r="F739" s="208">
        <v>5.3</v>
      </c>
      <c r="G739" s="387"/>
      <c r="H739" s="575"/>
      <c r="I739" s="195"/>
    </row>
    <row r="740" spans="1:9" ht="15" customHeight="1">
      <c r="A740" s="384">
        <v>122164</v>
      </c>
      <c r="B740" s="386" t="s">
        <v>100</v>
      </c>
      <c r="C740" s="386" t="s">
        <v>254</v>
      </c>
      <c r="D740" s="386">
        <v>22.64</v>
      </c>
      <c r="E740" s="207" t="s">
        <v>14</v>
      </c>
      <c r="F740" s="207">
        <v>1.69</v>
      </c>
      <c r="G740" s="386">
        <v>24</v>
      </c>
      <c r="H740" s="428">
        <v>45523</v>
      </c>
      <c r="I740" s="195"/>
    </row>
    <row r="741" spans="1:9" ht="15.75" thickBot="1">
      <c r="A741" s="385"/>
      <c r="B741" s="387"/>
      <c r="C741" s="387"/>
      <c r="D741" s="387"/>
      <c r="E741" s="208" t="s">
        <v>16</v>
      </c>
      <c r="F741" s="208">
        <v>20.95</v>
      </c>
      <c r="G741" s="387"/>
      <c r="H741" s="575"/>
      <c r="I741" s="195"/>
    </row>
    <row r="742" spans="1:9" ht="15" customHeight="1">
      <c r="A742" s="384">
        <v>104656</v>
      </c>
      <c r="B742" s="386" t="s">
        <v>119</v>
      </c>
      <c r="C742" s="207" t="s">
        <v>255</v>
      </c>
      <c r="D742" s="207">
        <v>1.84</v>
      </c>
      <c r="E742" s="207" t="s">
        <v>14</v>
      </c>
      <c r="F742" s="207">
        <v>1.84</v>
      </c>
      <c r="G742" s="207">
        <v>3</v>
      </c>
      <c r="H742" s="428">
        <v>45523</v>
      </c>
      <c r="I742" s="195"/>
    </row>
    <row r="743" spans="1:9">
      <c r="A743" s="670"/>
      <c r="B743" s="671"/>
      <c r="C743" s="211" t="s">
        <v>256</v>
      </c>
      <c r="D743" s="211">
        <v>2.6</v>
      </c>
      <c r="E743" s="211" t="s">
        <v>16</v>
      </c>
      <c r="F743" s="211">
        <v>2.6</v>
      </c>
      <c r="G743" s="211">
        <v>4</v>
      </c>
      <c r="H743" s="672"/>
      <c r="I743" s="195"/>
    </row>
    <row r="744" spans="1:9">
      <c r="A744" s="670"/>
      <c r="B744" s="671"/>
      <c r="C744" s="424" t="s">
        <v>257</v>
      </c>
      <c r="D744" s="424">
        <v>6.6</v>
      </c>
      <c r="E744" s="211" t="s">
        <v>14</v>
      </c>
      <c r="F744" s="424">
        <v>6.6</v>
      </c>
      <c r="G744" s="424">
        <v>8</v>
      </c>
      <c r="H744" s="672"/>
      <c r="I744" s="195"/>
    </row>
    <row r="745" spans="1:9">
      <c r="A745" s="670"/>
      <c r="B745" s="671"/>
      <c r="C745" s="671"/>
      <c r="D745" s="671"/>
      <c r="E745" s="211" t="s">
        <v>16</v>
      </c>
      <c r="F745" s="671"/>
      <c r="G745" s="671"/>
      <c r="H745" s="672"/>
      <c r="I745" s="195"/>
    </row>
    <row r="746" spans="1:9" ht="15.75" thickBot="1">
      <c r="A746" s="670"/>
      <c r="B746" s="671"/>
      <c r="C746" s="211" t="s">
        <v>258</v>
      </c>
      <c r="D746" s="211">
        <v>2.2999999999999998</v>
      </c>
      <c r="E746" s="211" t="s">
        <v>16</v>
      </c>
      <c r="F746" s="211">
        <v>2.2999999999999998</v>
      </c>
      <c r="G746" s="211">
        <v>4</v>
      </c>
      <c r="H746" s="672"/>
      <c r="I746" s="195"/>
    </row>
    <row r="747" spans="1:9" ht="30.75" thickBot="1">
      <c r="A747" s="655"/>
      <c r="B747" s="657"/>
      <c r="C747" s="133" t="s">
        <v>259</v>
      </c>
      <c r="D747" s="133">
        <v>1.4</v>
      </c>
      <c r="E747" s="133" t="s">
        <v>16</v>
      </c>
      <c r="F747" s="133">
        <v>1.4</v>
      </c>
      <c r="G747" s="133">
        <v>3</v>
      </c>
      <c r="H747" s="659"/>
      <c r="I747" s="326" t="s">
        <v>260</v>
      </c>
    </row>
    <row r="748" spans="1:9" ht="15" customHeight="1">
      <c r="A748" s="384">
        <v>166061</v>
      </c>
      <c r="B748" s="386" t="s">
        <v>261</v>
      </c>
      <c r="C748" s="386" t="s">
        <v>262</v>
      </c>
      <c r="D748" s="386">
        <v>48.5</v>
      </c>
      <c r="E748" s="207" t="s">
        <v>16</v>
      </c>
      <c r="F748" s="207">
        <v>5</v>
      </c>
      <c r="G748" s="386">
        <v>50</v>
      </c>
      <c r="H748" s="428">
        <v>45533</v>
      </c>
      <c r="I748" s="195"/>
    </row>
    <row r="749" spans="1:9">
      <c r="A749" s="425"/>
      <c r="B749" s="424"/>
      <c r="C749" s="424"/>
      <c r="D749" s="424"/>
      <c r="E749" s="211" t="s">
        <v>20</v>
      </c>
      <c r="F749" s="211">
        <v>27.5</v>
      </c>
      <c r="G749" s="424"/>
      <c r="H749" s="573"/>
      <c r="I749" s="195"/>
    </row>
    <row r="750" spans="1:9" ht="15.75" thickBot="1">
      <c r="A750" s="385"/>
      <c r="B750" s="387"/>
      <c r="C750" s="387"/>
      <c r="D750" s="387"/>
      <c r="E750" s="208" t="s">
        <v>14</v>
      </c>
      <c r="F750" s="208">
        <v>16</v>
      </c>
      <c r="G750" s="387"/>
      <c r="H750" s="575"/>
      <c r="I750" s="195"/>
    </row>
    <row r="751" spans="1:9" ht="15" customHeight="1">
      <c r="A751" s="384">
        <v>165750</v>
      </c>
      <c r="B751" s="386" t="s">
        <v>263</v>
      </c>
      <c r="C751" s="386" t="s">
        <v>264</v>
      </c>
      <c r="D751" s="386">
        <v>30.2</v>
      </c>
      <c r="E751" s="207" t="s">
        <v>16</v>
      </c>
      <c r="F751" s="207">
        <v>8.1999999999999993</v>
      </c>
      <c r="G751" s="386">
        <v>32</v>
      </c>
      <c r="H751" s="428">
        <v>45533</v>
      </c>
      <c r="I751" s="195"/>
    </row>
    <row r="752" spans="1:9">
      <c r="A752" s="425"/>
      <c r="B752" s="424"/>
      <c r="C752" s="424"/>
      <c r="D752" s="424"/>
      <c r="E752" s="211" t="s">
        <v>20</v>
      </c>
      <c r="F752" s="211">
        <v>7</v>
      </c>
      <c r="G752" s="424"/>
      <c r="H752" s="573"/>
      <c r="I752" s="195"/>
    </row>
    <row r="753" spans="1:9" ht="15.75" thickBot="1">
      <c r="A753" s="385"/>
      <c r="B753" s="387"/>
      <c r="C753" s="387"/>
      <c r="D753" s="387"/>
      <c r="E753" s="208" t="s">
        <v>29</v>
      </c>
      <c r="F753" s="208">
        <v>15</v>
      </c>
      <c r="G753" s="387"/>
      <c r="H753" s="575"/>
      <c r="I753" s="195"/>
    </row>
    <row r="754" spans="1:9" ht="15.75" thickBot="1">
      <c r="A754" s="62">
        <v>165144</v>
      </c>
      <c r="B754" s="63" t="s">
        <v>265</v>
      </c>
      <c r="C754" s="63" t="s">
        <v>266</v>
      </c>
      <c r="D754" s="63">
        <v>10</v>
      </c>
      <c r="E754" s="63" t="s">
        <v>29</v>
      </c>
      <c r="F754" s="63">
        <v>10.37</v>
      </c>
      <c r="G754" s="63">
        <v>12</v>
      </c>
      <c r="H754" s="138">
        <v>45533</v>
      </c>
      <c r="I754" s="195"/>
    </row>
    <row r="755" spans="1:9" ht="15" customHeight="1">
      <c r="A755" s="384">
        <v>150827</v>
      </c>
      <c r="B755" s="386" t="s">
        <v>27</v>
      </c>
      <c r="C755" s="386" t="s">
        <v>98</v>
      </c>
      <c r="D755" s="386">
        <v>11.8</v>
      </c>
      <c r="E755" s="207" t="s">
        <v>16</v>
      </c>
      <c r="F755" s="207">
        <v>3.1</v>
      </c>
      <c r="G755" s="386">
        <v>13</v>
      </c>
      <c r="H755" s="428">
        <v>45534</v>
      </c>
      <c r="I755" s="195"/>
    </row>
    <row r="756" spans="1:9">
      <c r="A756" s="425"/>
      <c r="B756" s="424"/>
      <c r="C756" s="424"/>
      <c r="D756" s="424"/>
      <c r="E756" s="211" t="s">
        <v>14</v>
      </c>
      <c r="F756" s="211">
        <v>7.7</v>
      </c>
      <c r="G756" s="424"/>
      <c r="H756" s="573"/>
      <c r="I756" s="195"/>
    </row>
    <row r="757" spans="1:9" ht="15.75" thickBot="1">
      <c r="A757" s="385"/>
      <c r="B757" s="387"/>
      <c r="C757" s="387"/>
      <c r="D757" s="387"/>
      <c r="E757" s="208" t="s">
        <v>267</v>
      </c>
      <c r="F757" s="208">
        <v>1</v>
      </c>
      <c r="G757" s="387"/>
      <c r="H757" s="575"/>
      <c r="I757" s="195"/>
    </row>
    <row r="758" spans="1:9" ht="30.75" thickBot="1">
      <c r="A758" s="159">
        <v>163489</v>
      </c>
      <c r="B758" s="160" t="s">
        <v>27</v>
      </c>
      <c r="C758" s="160" t="s">
        <v>98</v>
      </c>
      <c r="D758" s="160" t="s">
        <v>268</v>
      </c>
      <c r="E758" s="160" t="s">
        <v>16</v>
      </c>
      <c r="F758" s="160">
        <v>11.9</v>
      </c>
      <c r="G758" s="160">
        <v>13</v>
      </c>
      <c r="H758" s="161">
        <v>45534</v>
      </c>
      <c r="I758" s="325" t="s">
        <v>122</v>
      </c>
    </row>
    <row r="759" spans="1:9" ht="15" customHeight="1">
      <c r="A759" s="384">
        <v>151124</v>
      </c>
      <c r="B759" s="386" t="s">
        <v>30</v>
      </c>
      <c r="C759" s="386" t="s">
        <v>98</v>
      </c>
      <c r="D759" s="386">
        <v>3.9</v>
      </c>
      <c r="E759" s="207" t="s">
        <v>16</v>
      </c>
      <c r="F759" s="207">
        <v>0.8</v>
      </c>
      <c r="G759" s="386">
        <v>5</v>
      </c>
      <c r="H759" s="428">
        <v>45531</v>
      </c>
      <c r="I759" s="195"/>
    </row>
    <row r="760" spans="1:9">
      <c r="A760" s="425"/>
      <c r="B760" s="424"/>
      <c r="C760" s="424"/>
      <c r="D760" s="424"/>
      <c r="E760" s="211" t="s">
        <v>14</v>
      </c>
      <c r="F760" s="211">
        <v>0.6</v>
      </c>
      <c r="G760" s="424"/>
      <c r="H760" s="430"/>
      <c r="I760" s="195"/>
    </row>
    <row r="761" spans="1:9" ht="15.75" thickBot="1">
      <c r="A761" s="385"/>
      <c r="B761" s="387"/>
      <c r="C761" s="387"/>
      <c r="D761" s="387"/>
      <c r="E761" s="208" t="s">
        <v>22</v>
      </c>
      <c r="F761" s="208">
        <v>2.5</v>
      </c>
      <c r="G761" s="387"/>
      <c r="H761" s="429"/>
      <c r="I761" s="195"/>
    </row>
    <row r="762" spans="1:9" ht="15" customHeight="1">
      <c r="A762" s="384">
        <v>123128</v>
      </c>
      <c r="B762" s="386" t="s">
        <v>30</v>
      </c>
      <c r="C762" s="386" t="s">
        <v>98</v>
      </c>
      <c r="D762" s="386">
        <v>3.7</v>
      </c>
      <c r="E762" s="207" t="s">
        <v>14</v>
      </c>
      <c r="F762" s="207">
        <v>0.4</v>
      </c>
      <c r="G762" s="386">
        <v>5</v>
      </c>
      <c r="H762" s="428">
        <v>45531</v>
      </c>
      <c r="I762" s="195"/>
    </row>
    <row r="763" spans="1:9">
      <c r="A763" s="425"/>
      <c r="B763" s="424"/>
      <c r="C763" s="424"/>
      <c r="D763" s="424"/>
      <c r="E763" s="211" t="s">
        <v>20</v>
      </c>
      <c r="F763" s="211">
        <v>1</v>
      </c>
      <c r="G763" s="424"/>
      <c r="H763" s="430"/>
      <c r="I763" s="195"/>
    </row>
    <row r="764" spans="1:9">
      <c r="A764" s="425"/>
      <c r="B764" s="424"/>
      <c r="C764" s="424"/>
      <c r="D764" s="424"/>
      <c r="E764" s="211" t="s">
        <v>31</v>
      </c>
      <c r="F764" s="211">
        <v>0.3</v>
      </c>
      <c r="G764" s="424"/>
      <c r="H764" s="430"/>
      <c r="I764" s="195"/>
    </row>
    <row r="765" spans="1:9" ht="15.75" thickBot="1">
      <c r="A765" s="385"/>
      <c r="B765" s="387"/>
      <c r="C765" s="387"/>
      <c r="D765" s="387"/>
      <c r="E765" s="208" t="s">
        <v>16</v>
      </c>
      <c r="F765" s="208">
        <v>2</v>
      </c>
      <c r="G765" s="387"/>
      <c r="H765" s="429"/>
      <c r="I765" s="195"/>
    </row>
    <row r="766" spans="1:9" ht="15" customHeight="1">
      <c r="A766" s="384">
        <v>123129</v>
      </c>
      <c r="B766" s="386" t="s">
        <v>30</v>
      </c>
      <c r="C766" s="386" t="s">
        <v>98</v>
      </c>
      <c r="D766" s="386">
        <v>4.4000000000000004</v>
      </c>
      <c r="E766" s="207" t="s">
        <v>20</v>
      </c>
      <c r="F766" s="207">
        <v>3.2</v>
      </c>
      <c r="G766" s="386">
        <v>6</v>
      </c>
      <c r="H766" s="428">
        <v>45531</v>
      </c>
      <c r="I766" s="195"/>
    </row>
    <row r="767" spans="1:9">
      <c r="A767" s="425"/>
      <c r="B767" s="424"/>
      <c r="C767" s="424"/>
      <c r="D767" s="424"/>
      <c r="E767" s="211" t="s">
        <v>14</v>
      </c>
      <c r="F767" s="211">
        <v>0.4</v>
      </c>
      <c r="G767" s="424"/>
      <c r="H767" s="430"/>
      <c r="I767" s="195"/>
    </row>
    <row r="768" spans="1:9">
      <c r="A768" s="425"/>
      <c r="B768" s="424"/>
      <c r="C768" s="424"/>
      <c r="D768" s="424"/>
      <c r="E768" s="211" t="s">
        <v>31</v>
      </c>
      <c r="F768" s="211">
        <v>0.4</v>
      </c>
      <c r="G768" s="424"/>
      <c r="H768" s="430"/>
      <c r="I768" s="195"/>
    </row>
    <row r="769" spans="1:9" ht="15.75" thickBot="1">
      <c r="A769" s="385"/>
      <c r="B769" s="387"/>
      <c r="C769" s="387"/>
      <c r="D769" s="387"/>
      <c r="E769" s="208" t="s">
        <v>17</v>
      </c>
      <c r="F769" s="208">
        <v>0.4</v>
      </c>
      <c r="G769" s="387"/>
      <c r="H769" s="429"/>
      <c r="I769" s="195"/>
    </row>
    <row r="770" spans="1:9" ht="15" customHeight="1">
      <c r="A770" s="384">
        <v>151036</v>
      </c>
      <c r="B770" s="386" t="s">
        <v>137</v>
      </c>
      <c r="C770" s="386" t="s">
        <v>98</v>
      </c>
      <c r="D770" s="386">
        <v>9.8000000000000007</v>
      </c>
      <c r="E770" s="207" t="s">
        <v>31</v>
      </c>
      <c r="F770" s="207">
        <v>0.75</v>
      </c>
      <c r="G770" s="386">
        <v>11</v>
      </c>
      <c r="H770" s="428">
        <v>45533</v>
      </c>
      <c r="I770" s="195"/>
    </row>
    <row r="771" spans="1:9">
      <c r="A771" s="425"/>
      <c r="B771" s="424"/>
      <c r="C771" s="424"/>
      <c r="D771" s="424"/>
      <c r="E771" s="211" t="s">
        <v>17</v>
      </c>
      <c r="F771" s="211">
        <v>0.75</v>
      </c>
      <c r="G771" s="424"/>
      <c r="H771" s="430"/>
      <c r="I771" s="195"/>
    </row>
    <row r="772" spans="1:9">
      <c r="A772" s="425"/>
      <c r="B772" s="424"/>
      <c r="C772" s="424"/>
      <c r="D772" s="424"/>
      <c r="E772" s="211" t="s">
        <v>16</v>
      </c>
      <c r="F772" s="211">
        <v>2</v>
      </c>
      <c r="G772" s="424"/>
      <c r="H772" s="430"/>
      <c r="I772" s="195"/>
    </row>
    <row r="773" spans="1:9">
      <c r="A773" s="425"/>
      <c r="B773" s="424"/>
      <c r="C773" s="424"/>
      <c r="D773" s="424"/>
      <c r="E773" s="211" t="s">
        <v>20</v>
      </c>
      <c r="F773" s="211">
        <v>3.9</v>
      </c>
      <c r="G773" s="424"/>
      <c r="H773" s="430"/>
      <c r="I773" s="195"/>
    </row>
    <row r="774" spans="1:9">
      <c r="A774" s="425"/>
      <c r="B774" s="424"/>
      <c r="C774" s="424"/>
      <c r="D774" s="424"/>
      <c r="E774" s="211" t="s">
        <v>14</v>
      </c>
      <c r="F774" s="211">
        <v>1.6</v>
      </c>
      <c r="G774" s="424"/>
      <c r="H774" s="430"/>
      <c r="I774" s="195"/>
    </row>
    <row r="775" spans="1:9">
      <c r="A775" s="502"/>
      <c r="B775" s="449"/>
      <c r="C775" s="449"/>
      <c r="D775" s="449"/>
      <c r="E775" s="228" t="s">
        <v>22</v>
      </c>
      <c r="F775" s="228">
        <v>0.8</v>
      </c>
      <c r="G775" s="449"/>
      <c r="H775" s="551"/>
      <c r="I775" s="196"/>
    </row>
    <row r="776" spans="1:9" ht="15" customHeight="1">
      <c r="A776" s="537">
        <v>150314</v>
      </c>
      <c r="B776" s="443" t="s">
        <v>269</v>
      </c>
      <c r="C776" s="443" t="s">
        <v>98</v>
      </c>
      <c r="D776" s="443">
        <v>5.6</v>
      </c>
      <c r="E776" s="337" t="s">
        <v>14</v>
      </c>
      <c r="F776" s="337">
        <v>2.1</v>
      </c>
      <c r="G776" s="443">
        <v>7</v>
      </c>
      <c r="H776" s="540">
        <v>45531</v>
      </c>
      <c r="I776" s="367" t="s">
        <v>33</v>
      </c>
    </row>
    <row r="777" spans="1:9">
      <c r="A777" s="538"/>
      <c r="B777" s="444"/>
      <c r="C777" s="444"/>
      <c r="D777" s="444"/>
      <c r="E777" s="338" t="s">
        <v>16</v>
      </c>
      <c r="F777" s="338">
        <v>3</v>
      </c>
      <c r="G777" s="444"/>
      <c r="H777" s="541"/>
      <c r="I777" s="368"/>
    </row>
    <row r="778" spans="1:9">
      <c r="A778" s="539"/>
      <c r="B778" s="445"/>
      <c r="C778" s="445"/>
      <c r="D778" s="445"/>
      <c r="E778" s="339" t="s">
        <v>15</v>
      </c>
      <c r="F778" s="339">
        <v>0.5</v>
      </c>
      <c r="G778" s="445"/>
      <c r="H778" s="542"/>
      <c r="I778" s="369"/>
    </row>
    <row r="779" spans="1:9" ht="15" customHeight="1">
      <c r="A779" s="433">
        <v>96859</v>
      </c>
      <c r="B779" s="434" t="s">
        <v>30</v>
      </c>
      <c r="C779" s="434" t="s">
        <v>98</v>
      </c>
      <c r="D779" s="434">
        <v>4.8</v>
      </c>
      <c r="E779" s="225" t="s">
        <v>14</v>
      </c>
      <c r="F779" s="225">
        <v>1.3</v>
      </c>
      <c r="G779" s="434">
        <v>6</v>
      </c>
      <c r="H779" s="536">
        <v>45531</v>
      </c>
      <c r="I779" s="194"/>
    </row>
    <row r="780" spans="1:9">
      <c r="A780" s="425"/>
      <c r="B780" s="424"/>
      <c r="C780" s="424"/>
      <c r="D780" s="424"/>
      <c r="E780" s="211" t="s">
        <v>20</v>
      </c>
      <c r="F780" s="211">
        <v>1.1000000000000001</v>
      </c>
      <c r="G780" s="424"/>
      <c r="H780" s="430"/>
      <c r="I780" s="195"/>
    </row>
    <row r="781" spans="1:9" ht="15.75" thickBot="1">
      <c r="A781" s="385"/>
      <c r="B781" s="387"/>
      <c r="C781" s="387"/>
      <c r="D781" s="387"/>
      <c r="E781" s="208" t="s">
        <v>16</v>
      </c>
      <c r="F781" s="208">
        <v>2.4</v>
      </c>
      <c r="G781" s="387"/>
      <c r="H781" s="429"/>
      <c r="I781" s="195"/>
    </row>
    <row r="782" spans="1:9" ht="15" customHeight="1">
      <c r="A782" s="384">
        <v>95470</v>
      </c>
      <c r="B782" s="386" t="s">
        <v>30</v>
      </c>
      <c r="C782" s="386" t="s">
        <v>98</v>
      </c>
      <c r="D782" s="386">
        <v>6.3</v>
      </c>
      <c r="E782" s="207" t="s">
        <v>14</v>
      </c>
      <c r="F782" s="207">
        <v>2.4</v>
      </c>
      <c r="G782" s="386">
        <v>8</v>
      </c>
      <c r="H782" s="428">
        <v>45531</v>
      </c>
      <c r="I782" s="195"/>
    </row>
    <row r="783" spans="1:9" ht="15.75" thickBot="1">
      <c r="A783" s="385"/>
      <c r="B783" s="387"/>
      <c r="C783" s="387"/>
      <c r="D783" s="387"/>
      <c r="E783" s="208" t="s">
        <v>16</v>
      </c>
      <c r="F783" s="208">
        <v>3.9</v>
      </c>
      <c r="G783" s="387"/>
      <c r="H783" s="429"/>
      <c r="I783" s="195"/>
    </row>
    <row r="784" spans="1:9" ht="15" customHeight="1">
      <c r="A784" s="384">
        <v>175934</v>
      </c>
      <c r="B784" s="386" t="s">
        <v>27</v>
      </c>
      <c r="C784" s="386" t="s">
        <v>102</v>
      </c>
      <c r="D784" s="386">
        <v>6.3</v>
      </c>
      <c r="E784" s="207" t="s">
        <v>14</v>
      </c>
      <c r="F784" s="207">
        <v>4.5</v>
      </c>
      <c r="G784" s="386">
        <v>8</v>
      </c>
      <c r="H784" s="534">
        <v>45534</v>
      </c>
      <c r="I784" s="195"/>
    </row>
    <row r="785" spans="1:9">
      <c r="A785" s="425"/>
      <c r="B785" s="424"/>
      <c r="C785" s="424"/>
      <c r="D785" s="424"/>
      <c r="E785" s="211" t="s">
        <v>16</v>
      </c>
      <c r="F785" s="211">
        <v>1.8</v>
      </c>
      <c r="G785" s="424"/>
      <c r="H785" s="602"/>
      <c r="I785" s="195"/>
    </row>
    <row r="786" spans="1:9" ht="15.75" thickBot="1">
      <c r="A786" s="385"/>
      <c r="B786" s="387"/>
      <c r="C786" s="208" t="s">
        <v>103</v>
      </c>
      <c r="D786" s="208">
        <v>5.92</v>
      </c>
      <c r="E786" s="208" t="s">
        <v>14</v>
      </c>
      <c r="F786" s="208">
        <v>5.92</v>
      </c>
      <c r="G786" s="208">
        <v>7</v>
      </c>
      <c r="H786" s="535"/>
      <c r="I786" s="195"/>
    </row>
    <row r="787" spans="1:9" ht="15.75" thickBot="1">
      <c r="A787" s="62">
        <v>120918</v>
      </c>
      <c r="B787" s="63" t="s">
        <v>270</v>
      </c>
      <c r="C787" s="63" t="s">
        <v>98</v>
      </c>
      <c r="D787" s="63">
        <v>5.6</v>
      </c>
      <c r="E787" s="63" t="s">
        <v>14</v>
      </c>
      <c r="F787" s="63">
        <v>5.6</v>
      </c>
      <c r="G787" s="63">
        <v>7</v>
      </c>
      <c r="H787" s="138">
        <v>45534</v>
      </c>
      <c r="I787" s="195"/>
    </row>
    <row r="788" spans="1:9" ht="15" customHeight="1">
      <c r="A788" s="384">
        <v>3103477</v>
      </c>
      <c r="B788" s="386" t="s">
        <v>129</v>
      </c>
      <c r="C788" s="386" t="s">
        <v>98</v>
      </c>
      <c r="D788" s="386">
        <v>25</v>
      </c>
      <c r="E788" s="207" t="s">
        <v>20</v>
      </c>
      <c r="F788" s="207">
        <v>21</v>
      </c>
      <c r="G788" s="386">
        <v>27</v>
      </c>
      <c r="H788" s="428">
        <v>45531</v>
      </c>
      <c r="I788" s="195"/>
    </row>
    <row r="789" spans="1:9">
      <c r="A789" s="425"/>
      <c r="B789" s="424"/>
      <c r="C789" s="424"/>
      <c r="D789" s="424"/>
      <c r="E789" s="211" t="s">
        <v>131</v>
      </c>
      <c r="F789" s="211">
        <v>2</v>
      </c>
      <c r="G789" s="424"/>
      <c r="H789" s="430"/>
      <c r="I789" s="195"/>
    </row>
    <row r="790" spans="1:9" ht="15.75" thickBot="1">
      <c r="A790" s="385"/>
      <c r="B790" s="387"/>
      <c r="C790" s="387"/>
      <c r="D790" s="387"/>
      <c r="E790" s="208" t="s">
        <v>17</v>
      </c>
      <c r="F790" s="208">
        <v>2</v>
      </c>
      <c r="G790" s="387"/>
      <c r="H790" s="429"/>
      <c r="I790" s="195"/>
    </row>
    <row r="791" spans="1:9" ht="15" customHeight="1">
      <c r="A791" s="384">
        <v>3126224</v>
      </c>
      <c r="B791" s="386" t="s">
        <v>91</v>
      </c>
      <c r="C791" s="386" t="s">
        <v>98</v>
      </c>
      <c r="D791" s="386">
        <v>21</v>
      </c>
      <c r="E791" s="207" t="s">
        <v>14</v>
      </c>
      <c r="F791" s="207">
        <v>6</v>
      </c>
      <c r="G791" s="386">
        <v>23</v>
      </c>
      <c r="H791" s="428">
        <v>45531</v>
      </c>
      <c r="I791" s="195"/>
    </row>
    <row r="792" spans="1:9" ht="15.75" thickBot="1">
      <c r="A792" s="385"/>
      <c r="B792" s="387"/>
      <c r="C792" s="387"/>
      <c r="D792" s="387"/>
      <c r="E792" s="208" t="s">
        <v>20</v>
      </c>
      <c r="F792" s="208">
        <v>15</v>
      </c>
      <c r="G792" s="387"/>
      <c r="H792" s="429"/>
      <c r="I792" s="195"/>
    </row>
    <row r="793" spans="1:9" ht="15" customHeight="1">
      <c r="A793" s="384">
        <v>3103323</v>
      </c>
      <c r="B793" s="386" t="s">
        <v>91</v>
      </c>
      <c r="C793" s="386" t="s">
        <v>98</v>
      </c>
      <c r="D793" s="386">
        <v>7.7480000000000002</v>
      </c>
      <c r="E793" s="207" t="s">
        <v>31</v>
      </c>
      <c r="F793" s="207">
        <v>0.80300000000000005</v>
      </c>
      <c r="G793" s="386">
        <v>9</v>
      </c>
      <c r="H793" s="428">
        <v>45500</v>
      </c>
      <c r="I793" s="195"/>
    </row>
    <row r="794" spans="1:9">
      <c r="A794" s="425"/>
      <c r="B794" s="424"/>
      <c r="C794" s="424"/>
      <c r="D794" s="424"/>
      <c r="E794" s="211" t="s">
        <v>14</v>
      </c>
      <c r="F794" s="211">
        <v>1.802</v>
      </c>
      <c r="G794" s="424"/>
      <c r="H794" s="430"/>
      <c r="I794" s="195"/>
    </row>
    <row r="795" spans="1:9">
      <c r="A795" s="425"/>
      <c r="B795" s="424"/>
      <c r="C795" s="424"/>
      <c r="D795" s="424"/>
      <c r="E795" s="211" t="s">
        <v>20</v>
      </c>
      <c r="F795" s="211">
        <v>4.3849999999999998</v>
      </c>
      <c r="G795" s="424"/>
      <c r="H795" s="430"/>
      <c r="I795" s="195"/>
    </row>
    <row r="796" spans="1:9" ht="15.75" thickBot="1">
      <c r="A796" s="385"/>
      <c r="B796" s="387"/>
      <c r="C796" s="387"/>
      <c r="D796" s="387"/>
      <c r="E796" s="208" t="s">
        <v>271</v>
      </c>
      <c r="F796" s="208">
        <v>0.75800000000000001</v>
      </c>
      <c r="G796" s="387"/>
      <c r="H796" s="429"/>
      <c r="I796" s="195"/>
    </row>
    <row r="797" spans="1:9" ht="15" customHeight="1">
      <c r="A797" s="384">
        <v>172786</v>
      </c>
      <c r="B797" s="386" t="s">
        <v>137</v>
      </c>
      <c r="C797" s="386" t="s">
        <v>98</v>
      </c>
      <c r="D797" s="386">
        <v>1.42</v>
      </c>
      <c r="E797" s="207" t="s">
        <v>20</v>
      </c>
      <c r="F797" s="207">
        <v>0.75</v>
      </c>
      <c r="G797" s="386">
        <v>3</v>
      </c>
      <c r="H797" s="428">
        <v>45531</v>
      </c>
      <c r="I797" s="195"/>
    </row>
    <row r="798" spans="1:9" ht="15.75" thickBot="1">
      <c r="A798" s="385"/>
      <c r="B798" s="387"/>
      <c r="C798" s="387"/>
      <c r="D798" s="387"/>
      <c r="E798" s="208" t="s">
        <v>14</v>
      </c>
      <c r="F798" s="208">
        <v>0.67</v>
      </c>
      <c r="G798" s="387"/>
      <c r="H798" s="429"/>
      <c r="I798" s="195"/>
    </row>
    <row r="799" spans="1:9" ht="15.75" thickBot="1">
      <c r="A799" s="62">
        <v>90454</v>
      </c>
      <c r="B799" s="63" t="s">
        <v>272</v>
      </c>
      <c r="C799" s="63" t="s">
        <v>98</v>
      </c>
      <c r="D799" s="63">
        <v>5</v>
      </c>
      <c r="E799" s="63" t="s">
        <v>14</v>
      </c>
      <c r="F799" s="63">
        <v>5</v>
      </c>
      <c r="G799" s="63">
        <v>7</v>
      </c>
      <c r="H799" s="138">
        <v>45527</v>
      </c>
      <c r="I799" s="195"/>
    </row>
    <row r="800" spans="1:9" ht="15" customHeight="1">
      <c r="A800" s="384">
        <v>88417</v>
      </c>
      <c r="B800" s="386" t="s">
        <v>272</v>
      </c>
      <c r="C800" s="386" t="s">
        <v>98</v>
      </c>
      <c r="D800" s="386">
        <v>10</v>
      </c>
      <c r="E800" s="207" t="s">
        <v>14</v>
      </c>
      <c r="F800" s="207">
        <v>2.1</v>
      </c>
      <c r="G800" s="386">
        <v>12</v>
      </c>
      <c r="H800" s="428">
        <v>45527</v>
      </c>
      <c r="I800" s="195"/>
    </row>
    <row r="801" spans="1:9" ht="15.75" thickBot="1">
      <c r="A801" s="385"/>
      <c r="B801" s="387"/>
      <c r="C801" s="387"/>
      <c r="D801" s="387"/>
      <c r="E801" s="208" t="s">
        <v>16</v>
      </c>
      <c r="F801" s="208">
        <v>7.9</v>
      </c>
      <c r="G801" s="387"/>
      <c r="H801" s="429"/>
      <c r="I801" s="195"/>
    </row>
    <row r="802" spans="1:9" ht="15" customHeight="1">
      <c r="A802" s="384">
        <v>114516</v>
      </c>
      <c r="B802" s="386" t="s">
        <v>272</v>
      </c>
      <c r="C802" s="386" t="s">
        <v>13</v>
      </c>
      <c r="D802" s="386">
        <v>15.5</v>
      </c>
      <c r="E802" s="207" t="s">
        <v>26</v>
      </c>
      <c r="F802" s="207">
        <v>4</v>
      </c>
      <c r="G802" s="386">
        <v>17</v>
      </c>
      <c r="H802" s="428">
        <v>45528</v>
      </c>
      <c r="I802" s="195"/>
    </row>
    <row r="803" spans="1:9">
      <c r="A803" s="425"/>
      <c r="B803" s="424"/>
      <c r="C803" s="424"/>
      <c r="D803" s="424"/>
      <c r="E803" s="211" t="s">
        <v>16</v>
      </c>
      <c r="F803" s="211">
        <v>5</v>
      </c>
      <c r="G803" s="424"/>
      <c r="H803" s="430"/>
      <c r="I803" s="195"/>
    </row>
    <row r="804" spans="1:9">
      <c r="A804" s="385"/>
      <c r="B804" s="387"/>
      <c r="C804" s="387"/>
      <c r="D804" s="387"/>
      <c r="E804" s="208" t="s">
        <v>14</v>
      </c>
      <c r="F804" s="208">
        <v>6.5</v>
      </c>
      <c r="G804" s="387"/>
      <c r="H804" s="429"/>
      <c r="I804" s="195"/>
    </row>
    <row r="805" spans="1:9" ht="15" customHeight="1">
      <c r="A805" s="732">
        <v>89459</v>
      </c>
      <c r="B805" s="735" t="s">
        <v>25</v>
      </c>
      <c r="C805" s="735" t="s">
        <v>98</v>
      </c>
      <c r="D805" s="735">
        <v>24.35</v>
      </c>
      <c r="E805" s="342" t="s">
        <v>16</v>
      </c>
      <c r="F805" s="342">
        <v>11.8</v>
      </c>
      <c r="G805" s="735">
        <v>26</v>
      </c>
      <c r="H805" s="738">
        <v>45527</v>
      </c>
      <c r="I805" s="896" t="s">
        <v>273</v>
      </c>
    </row>
    <row r="806" spans="1:9">
      <c r="A806" s="733"/>
      <c r="B806" s="736"/>
      <c r="C806" s="736"/>
      <c r="D806" s="736"/>
      <c r="E806" s="343" t="s">
        <v>17</v>
      </c>
      <c r="F806" s="343">
        <v>2.16</v>
      </c>
      <c r="G806" s="736"/>
      <c r="H806" s="736"/>
      <c r="I806" s="897"/>
    </row>
    <row r="807" spans="1:9">
      <c r="A807" s="733"/>
      <c r="B807" s="736"/>
      <c r="C807" s="736"/>
      <c r="D807" s="736"/>
      <c r="E807" s="343" t="s">
        <v>43</v>
      </c>
      <c r="F807" s="343">
        <v>2.99</v>
      </c>
      <c r="G807" s="736"/>
      <c r="H807" s="736"/>
      <c r="I807" s="897"/>
    </row>
    <row r="808" spans="1:9">
      <c r="A808" s="733"/>
      <c r="B808" s="736"/>
      <c r="C808" s="736"/>
      <c r="D808" s="736"/>
      <c r="E808" s="343" t="s">
        <v>15</v>
      </c>
      <c r="F808" s="343">
        <v>5.2</v>
      </c>
      <c r="G808" s="736"/>
      <c r="H808" s="736"/>
      <c r="I808" s="897"/>
    </row>
    <row r="809" spans="1:9" ht="15.75" customHeight="1">
      <c r="A809" s="734"/>
      <c r="B809" s="737"/>
      <c r="C809" s="737"/>
      <c r="D809" s="737"/>
      <c r="E809" s="344" t="s">
        <v>14</v>
      </c>
      <c r="F809" s="344">
        <v>2.2000000000000002</v>
      </c>
      <c r="G809" s="737"/>
      <c r="H809" s="737"/>
      <c r="I809" s="898"/>
    </row>
    <row r="810" spans="1:9" ht="15" customHeight="1">
      <c r="A810" s="433">
        <v>88639</v>
      </c>
      <c r="B810" s="434" t="s">
        <v>163</v>
      </c>
      <c r="C810" s="225" t="s">
        <v>102</v>
      </c>
      <c r="D810" s="225">
        <v>8</v>
      </c>
      <c r="E810" s="225" t="s">
        <v>16</v>
      </c>
      <c r="F810" s="225">
        <v>8</v>
      </c>
      <c r="G810" s="225">
        <v>10</v>
      </c>
      <c r="H810" s="709">
        <v>45527</v>
      </c>
      <c r="I810" s="194"/>
    </row>
    <row r="811" spans="1:9" ht="15.75" customHeight="1">
      <c r="A811" s="687"/>
      <c r="B811" s="688"/>
      <c r="C811" s="228" t="s">
        <v>103</v>
      </c>
      <c r="D811" s="228">
        <v>2.5</v>
      </c>
      <c r="E811" s="228" t="s">
        <v>14</v>
      </c>
      <c r="F811" s="228">
        <v>2.5</v>
      </c>
      <c r="G811" s="228">
        <v>4</v>
      </c>
      <c r="H811" s="689"/>
      <c r="I811" s="196"/>
    </row>
    <row r="812" spans="1:9" ht="15" customHeight="1">
      <c r="A812" s="732">
        <v>176132</v>
      </c>
      <c r="B812" s="735" t="s">
        <v>25</v>
      </c>
      <c r="C812" s="735" t="s">
        <v>98</v>
      </c>
      <c r="D812" s="735">
        <v>10</v>
      </c>
      <c r="E812" s="342" t="s">
        <v>16</v>
      </c>
      <c r="F812" s="342">
        <v>5</v>
      </c>
      <c r="G812" s="735">
        <v>12</v>
      </c>
      <c r="H812" s="738">
        <v>45527</v>
      </c>
      <c r="I812" s="896" t="s">
        <v>273</v>
      </c>
    </row>
    <row r="813" spans="1:9" ht="15.75" customHeight="1">
      <c r="A813" s="739"/>
      <c r="B813" s="740"/>
      <c r="C813" s="740"/>
      <c r="D813" s="740"/>
      <c r="E813" s="345" t="s">
        <v>14</v>
      </c>
      <c r="F813" s="345">
        <v>5</v>
      </c>
      <c r="G813" s="740"/>
      <c r="H813" s="740"/>
      <c r="I813" s="899"/>
    </row>
    <row r="814" spans="1:9" ht="15" customHeight="1">
      <c r="A814" s="732">
        <v>120504</v>
      </c>
      <c r="B814" s="735" t="s">
        <v>25</v>
      </c>
      <c r="C814" s="735"/>
      <c r="D814" s="735">
        <v>4</v>
      </c>
      <c r="E814" s="342" t="s">
        <v>14</v>
      </c>
      <c r="F814" s="342">
        <v>2</v>
      </c>
      <c r="G814" s="735">
        <v>6</v>
      </c>
      <c r="H814" s="738">
        <v>45527</v>
      </c>
      <c r="I814" s="729" t="s">
        <v>122</v>
      </c>
    </row>
    <row r="815" spans="1:9">
      <c r="A815" s="733"/>
      <c r="B815" s="736"/>
      <c r="C815" s="736"/>
      <c r="D815" s="736"/>
      <c r="E815" s="343" t="s">
        <v>29</v>
      </c>
      <c r="F815" s="343">
        <v>0.48</v>
      </c>
      <c r="G815" s="736"/>
      <c r="H815" s="736"/>
      <c r="I815" s="730"/>
    </row>
    <row r="816" spans="1:9" ht="15.75" customHeight="1">
      <c r="A816" s="739"/>
      <c r="B816" s="740"/>
      <c r="C816" s="740"/>
      <c r="D816" s="740"/>
      <c r="E816" s="345" t="s">
        <v>16</v>
      </c>
      <c r="F816" s="345">
        <v>1.52</v>
      </c>
      <c r="G816" s="740"/>
      <c r="H816" s="740"/>
      <c r="I816" s="731"/>
    </row>
    <row r="817" spans="1:9" ht="15" customHeight="1">
      <c r="A817" s="732">
        <v>89101</v>
      </c>
      <c r="B817" s="735" t="s">
        <v>25</v>
      </c>
      <c r="C817" s="735"/>
      <c r="D817" s="735">
        <v>9.1999999999999993</v>
      </c>
      <c r="E817" s="342" t="s">
        <v>22</v>
      </c>
      <c r="F817" s="342">
        <v>3.6</v>
      </c>
      <c r="G817" s="735">
        <v>11</v>
      </c>
      <c r="H817" s="738">
        <v>45527</v>
      </c>
      <c r="I817" s="896" t="s">
        <v>273</v>
      </c>
    </row>
    <row r="818" spans="1:9">
      <c r="A818" s="733"/>
      <c r="B818" s="736"/>
      <c r="C818" s="736"/>
      <c r="D818" s="736"/>
      <c r="E818" s="343" t="s">
        <v>26</v>
      </c>
      <c r="F818" s="343">
        <v>1</v>
      </c>
      <c r="G818" s="736"/>
      <c r="H818" s="736"/>
      <c r="I818" s="897"/>
    </row>
    <row r="819" spans="1:9">
      <c r="A819" s="733"/>
      <c r="B819" s="736"/>
      <c r="C819" s="736"/>
      <c r="D819" s="736"/>
      <c r="E819" s="343" t="s">
        <v>14</v>
      </c>
      <c r="F819" s="343">
        <v>3.6</v>
      </c>
      <c r="G819" s="736"/>
      <c r="H819" s="736"/>
      <c r="I819" s="897"/>
    </row>
    <row r="820" spans="1:9" ht="15.75" customHeight="1">
      <c r="A820" s="734"/>
      <c r="B820" s="737"/>
      <c r="C820" s="737"/>
      <c r="D820" s="737"/>
      <c r="E820" s="344" t="s">
        <v>16</v>
      </c>
      <c r="F820" s="344">
        <v>1</v>
      </c>
      <c r="G820" s="737"/>
      <c r="H820" s="737"/>
      <c r="I820" s="898"/>
    </row>
    <row r="821" spans="1:9" ht="15" customHeight="1">
      <c r="A821" s="384">
        <v>111957</v>
      </c>
      <c r="B821" s="386" t="s">
        <v>274</v>
      </c>
      <c r="C821" s="386"/>
      <c r="D821" s="386">
        <v>10.6</v>
      </c>
      <c r="E821" s="207" t="s">
        <v>16</v>
      </c>
      <c r="F821" s="207">
        <v>5.6</v>
      </c>
      <c r="G821" s="386">
        <v>12</v>
      </c>
      <c r="H821" s="706">
        <v>45527</v>
      </c>
      <c r="I821" s="195"/>
    </row>
    <row r="822" spans="1:9">
      <c r="A822" s="670"/>
      <c r="B822" s="671"/>
      <c r="C822" s="671"/>
      <c r="D822" s="671"/>
      <c r="E822" s="211" t="s">
        <v>15</v>
      </c>
      <c r="F822" s="211">
        <v>3.2</v>
      </c>
      <c r="G822" s="671"/>
      <c r="H822" s="672"/>
      <c r="I822" s="195"/>
    </row>
    <row r="823" spans="1:9" ht="15.75" thickBot="1">
      <c r="A823" s="655"/>
      <c r="B823" s="657"/>
      <c r="C823" s="657"/>
      <c r="D823" s="657"/>
      <c r="E823" s="208" t="s">
        <v>17</v>
      </c>
      <c r="F823" s="208">
        <v>1.8</v>
      </c>
      <c r="G823" s="657"/>
      <c r="H823" s="659"/>
      <c r="I823" s="195"/>
    </row>
    <row r="824" spans="1:9" ht="15.75" thickBot="1">
      <c r="A824" s="62">
        <v>118648</v>
      </c>
      <c r="B824" s="63" t="s">
        <v>275</v>
      </c>
      <c r="C824" s="63"/>
      <c r="D824" s="63">
        <v>3</v>
      </c>
      <c r="E824" s="63" t="s">
        <v>20</v>
      </c>
      <c r="F824" s="67">
        <v>3</v>
      </c>
      <c r="G824" s="63">
        <v>5</v>
      </c>
      <c r="H824" s="134">
        <v>45531</v>
      </c>
      <c r="I824" s="195"/>
    </row>
    <row r="825" spans="1:9" ht="15" customHeight="1">
      <c r="A825" s="384">
        <v>117673</v>
      </c>
      <c r="B825" s="386" t="s">
        <v>101</v>
      </c>
      <c r="C825" s="207" t="s">
        <v>276</v>
      </c>
      <c r="D825" s="207">
        <v>1.1499999999999999</v>
      </c>
      <c r="E825" s="207" t="s">
        <v>14</v>
      </c>
      <c r="F825" s="207">
        <v>1.1499999999999999</v>
      </c>
      <c r="G825" s="207">
        <v>3</v>
      </c>
      <c r="H825" s="673">
        <v>45520</v>
      </c>
      <c r="I825" s="195"/>
    </row>
    <row r="826" spans="1:9">
      <c r="A826" s="670"/>
      <c r="B826" s="671"/>
      <c r="C826" s="211" t="s">
        <v>277</v>
      </c>
      <c r="D826" s="211">
        <v>4.2699999999999996</v>
      </c>
      <c r="E826" s="211" t="s">
        <v>16</v>
      </c>
      <c r="F826" s="211">
        <v>4.2699999999999996</v>
      </c>
      <c r="G826" s="211">
        <v>6</v>
      </c>
      <c r="H826" s="672"/>
      <c r="I826" s="195"/>
    </row>
    <row r="827" spans="1:9">
      <c r="A827" s="670"/>
      <c r="B827" s="671"/>
      <c r="C827" s="211" t="s">
        <v>278</v>
      </c>
      <c r="D827" s="211">
        <v>2.5</v>
      </c>
      <c r="E827" s="211" t="s">
        <v>14</v>
      </c>
      <c r="F827" s="211">
        <v>2.5</v>
      </c>
      <c r="G827" s="211">
        <v>4</v>
      </c>
      <c r="H827" s="672"/>
      <c r="I827" s="195"/>
    </row>
    <row r="828" spans="1:9">
      <c r="A828" s="670"/>
      <c r="B828" s="671"/>
      <c r="C828" s="424" t="s">
        <v>279</v>
      </c>
      <c r="D828" s="424">
        <v>26.3</v>
      </c>
      <c r="E828" s="211" t="s">
        <v>28</v>
      </c>
      <c r="F828" s="211">
        <v>14.8</v>
      </c>
      <c r="G828" s="424">
        <v>28</v>
      </c>
      <c r="H828" s="672"/>
      <c r="I828" s="195"/>
    </row>
    <row r="829" spans="1:9" ht="15.75" thickBot="1">
      <c r="A829" s="655"/>
      <c r="B829" s="657"/>
      <c r="C829" s="657"/>
      <c r="D829" s="657"/>
      <c r="E829" s="208" t="s">
        <v>16</v>
      </c>
      <c r="F829" s="208">
        <v>11.5</v>
      </c>
      <c r="G829" s="657"/>
      <c r="H829" s="659"/>
      <c r="I829" s="195"/>
    </row>
    <row r="830" spans="1:9" ht="15" customHeight="1">
      <c r="A830" s="384">
        <v>98261</v>
      </c>
      <c r="B830" s="386" t="s">
        <v>119</v>
      </c>
      <c r="C830" s="386" t="s">
        <v>280</v>
      </c>
      <c r="D830" s="386">
        <v>21.3</v>
      </c>
      <c r="E830" s="207" t="s">
        <v>14</v>
      </c>
      <c r="F830" s="207">
        <v>10.3</v>
      </c>
      <c r="G830" s="386">
        <v>23</v>
      </c>
      <c r="H830" s="428">
        <v>45520</v>
      </c>
      <c r="I830" s="195"/>
    </row>
    <row r="831" spans="1:9" ht="15.75" thickBot="1">
      <c r="A831" s="655"/>
      <c r="B831" s="657"/>
      <c r="C831" s="657"/>
      <c r="D831" s="657"/>
      <c r="E831" s="208" t="s">
        <v>16</v>
      </c>
      <c r="F831" s="208">
        <v>11</v>
      </c>
      <c r="G831" s="657"/>
      <c r="H831" s="659"/>
      <c r="I831" s="195"/>
    </row>
    <row r="832" spans="1:9" ht="15" customHeight="1">
      <c r="A832" s="384">
        <v>115582</v>
      </c>
      <c r="B832" s="386" t="s">
        <v>100</v>
      </c>
      <c r="C832" s="386" t="s">
        <v>281</v>
      </c>
      <c r="D832" s="386">
        <v>39</v>
      </c>
      <c r="E832" s="207" t="s">
        <v>14</v>
      </c>
      <c r="F832" s="207">
        <v>16</v>
      </c>
      <c r="G832" s="386">
        <v>41</v>
      </c>
      <c r="H832" s="673">
        <v>45520</v>
      </c>
      <c r="I832" s="195"/>
    </row>
    <row r="833" spans="1:9" ht="15.75" thickBot="1">
      <c r="A833" s="655"/>
      <c r="B833" s="657"/>
      <c r="C833" s="657"/>
      <c r="D833" s="657"/>
      <c r="E833" s="208" t="s">
        <v>16</v>
      </c>
      <c r="F833" s="208">
        <v>23</v>
      </c>
      <c r="G833" s="657"/>
      <c r="H833" s="659"/>
      <c r="I833" s="195"/>
    </row>
    <row r="834" spans="1:9" ht="15" customHeight="1">
      <c r="A834" s="384">
        <v>90906</v>
      </c>
      <c r="B834" s="386" t="s">
        <v>100</v>
      </c>
      <c r="C834" s="386" t="s">
        <v>282</v>
      </c>
      <c r="D834" s="386">
        <v>9.2100000000000009</v>
      </c>
      <c r="E834" s="207" t="s">
        <v>16</v>
      </c>
      <c r="F834" s="207">
        <v>2.68</v>
      </c>
      <c r="G834" s="386">
        <v>11</v>
      </c>
      <c r="H834" s="673">
        <v>45520</v>
      </c>
      <c r="I834" s="195"/>
    </row>
    <row r="835" spans="1:9">
      <c r="A835" s="670"/>
      <c r="B835" s="671"/>
      <c r="C835" s="671"/>
      <c r="D835" s="671"/>
      <c r="E835" s="211" t="s">
        <v>14</v>
      </c>
      <c r="F835" s="211">
        <v>4.51</v>
      </c>
      <c r="G835" s="671"/>
      <c r="H835" s="672"/>
      <c r="I835" s="195"/>
    </row>
    <row r="836" spans="1:9">
      <c r="A836" s="670"/>
      <c r="B836" s="671"/>
      <c r="C836" s="671"/>
      <c r="D836" s="671"/>
      <c r="E836" s="211" t="s">
        <v>29</v>
      </c>
      <c r="F836" s="211">
        <v>1.27</v>
      </c>
      <c r="G836" s="671"/>
      <c r="H836" s="672"/>
      <c r="I836" s="195"/>
    </row>
    <row r="837" spans="1:9">
      <c r="A837" s="670"/>
      <c r="B837" s="671"/>
      <c r="C837" s="671"/>
      <c r="D837" s="671"/>
      <c r="E837" s="211" t="s">
        <v>35</v>
      </c>
      <c r="F837" s="211">
        <v>0.55000000000000004</v>
      </c>
      <c r="G837" s="671"/>
      <c r="H837" s="672"/>
      <c r="I837" s="195"/>
    </row>
    <row r="838" spans="1:9" ht="15.75" thickBot="1">
      <c r="A838" s="655"/>
      <c r="B838" s="657"/>
      <c r="C838" s="657"/>
      <c r="D838" s="657"/>
      <c r="E838" s="208" t="s">
        <v>17</v>
      </c>
      <c r="F838" s="208">
        <v>0.2</v>
      </c>
      <c r="G838" s="657"/>
      <c r="H838" s="659"/>
      <c r="I838" s="195"/>
    </row>
    <row r="839" spans="1:9" ht="15" customHeight="1">
      <c r="A839" s="384">
        <v>120747</v>
      </c>
      <c r="B839" s="386" t="s">
        <v>119</v>
      </c>
      <c r="C839" s="386" t="s">
        <v>283</v>
      </c>
      <c r="D839" s="386">
        <v>18.8</v>
      </c>
      <c r="E839" s="207" t="s">
        <v>14</v>
      </c>
      <c r="F839" s="207">
        <v>3</v>
      </c>
      <c r="G839" s="386">
        <v>20</v>
      </c>
      <c r="H839" s="673">
        <v>45520</v>
      </c>
      <c r="I839" s="195"/>
    </row>
    <row r="840" spans="1:9">
      <c r="A840" s="670"/>
      <c r="B840" s="671"/>
      <c r="C840" s="671"/>
      <c r="D840" s="671"/>
      <c r="E840" s="211" t="s">
        <v>16</v>
      </c>
      <c r="F840" s="211">
        <v>14</v>
      </c>
      <c r="G840" s="671"/>
      <c r="H840" s="672"/>
      <c r="I840" s="195"/>
    </row>
    <row r="841" spans="1:9">
      <c r="A841" s="670"/>
      <c r="B841" s="671"/>
      <c r="C841" s="671"/>
      <c r="D841" s="671"/>
      <c r="E841" s="211" t="s">
        <v>105</v>
      </c>
      <c r="F841" s="211">
        <v>1</v>
      </c>
      <c r="G841" s="671"/>
      <c r="H841" s="672"/>
      <c r="I841" s="195"/>
    </row>
    <row r="842" spans="1:9">
      <c r="A842" s="670"/>
      <c r="B842" s="671"/>
      <c r="C842" s="671"/>
      <c r="D842" s="671"/>
      <c r="E842" s="211" t="s">
        <v>26</v>
      </c>
      <c r="F842" s="211">
        <v>0.8</v>
      </c>
      <c r="G842" s="671"/>
      <c r="H842" s="672"/>
      <c r="I842" s="195"/>
    </row>
    <row r="843" spans="1:9" ht="15.75" thickBot="1">
      <c r="A843" s="655"/>
      <c r="B843" s="657"/>
      <c r="C843" s="208" t="s">
        <v>284</v>
      </c>
      <c r="D843" s="208">
        <v>2.2999999999999998</v>
      </c>
      <c r="E843" s="208" t="s">
        <v>14</v>
      </c>
      <c r="F843" s="208">
        <v>2.2999999999999998</v>
      </c>
      <c r="G843" s="208">
        <v>4</v>
      </c>
      <c r="H843" s="659"/>
      <c r="I843" s="195"/>
    </row>
    <row r="844" spans="1:9" ht="15" customHeight="1">
      <c r="A844" s="384">
        <v>152562</v>
      </c>
      <c r="B844" s="386" t="s">
        <v>30</v>
      </c>
      <c r="C844" s="386" t="s">
        <v>285</v>
      </c>
      <c r="D844" s="386">
        <v>3</v>
      </c>
      <c r="E844" s="207" t="s">
        <v>22</v>
      </c>
      <c r="F844" s="207">
        <v>2.6</v>
      </c>
      <c r="G844" s="386">
        <v>5</v>
      </c>
      <c r="H844" s="706">
        <v>45532</v>
      </c>
      <c r="I844" s="195"/>
    </row>
    <row r="845" spans="1:9">
      <c r="A845" s="670"/>
      <c r="B845" s="671"/>
      <c r="C845" s="671"/>
      <c r="D845" s="671"/>
      <c r="E845" s="211" t="s">
        <v>14</v>
      </c>
      <c r="F845" s="211">
        <v>0.4</v>
      </c>
      <c r="G845" s="671"/>
      <c r="H845" s="672"/>
      <c r="I845" s="195"/>
    </row>
    <row r="846" spans="1:9">
      <c r="A846" s="670"/>
      <c r="B846" s="671"/>
      <c r="C846" s="424" t="s">
        <v>18</v>
      </c>
      <c r="D846" s="424">
        <v>18</v>
      </c>
      <c r="E846" s="211" t="s">
        <v>23</v>
      </c>
      <c r="F846" s="211">
        <v>7</v>
      </c>
      <c r="G846" s="424">
        <v>20</v>
      </c>
      <c r="H846" s="672"/>
      <c r="I846" s="195"/>
    </row>
    <row r="847" spans="1:9">
      <c r="A847" s="670"/>
      <c r="B847" s="671"/>
      <c r="C847" s="671"/>
      <c r="D847" s="671"/>
      <c r="E847" s="211" t="s">
        <v>286</v>
      </c>
      <c r="F847" s="211">
        <v>2</v>
      </c>
      <c r="G847" s="671"/>
      <c r="H847" s="672"/>
      <c r="I847" s="195"/>
    </row>
    <row r="848" spans="1:9">
      <c r="A848" s="670"/>
      <c r="B848" s="671"/>
      <c r="C848" s="671"/>
      <c r="D848" s="671"/>
      <c r="E848" s="211" t="s">
        <v>28</v>
      </c>
      <c r="F848" s="211">
        <v>4.5</v>
      </c>
      <c r="G848" s="671"/>
      <c r="H848" s="672"/>
      <c r="I848" s="195"/>
    </row>
    <row r="849" spans="1:9">
      <c r="A849" s="670"/>
      <c r="B849" s="671"/>
      <c r="C849" s="671"/>
      <c r="D849" s="671"/>
      <c r="E849" s="211" t="s">
        <v>287</v>
      </c>
      <c r="F849" s="211">
        <v>4.5</v>
      </c>
      <c r="G849" s="671"/>
      <c r="H849" s="672"/>
      <c r="I849" s="195"/>
    </row>
    <row r="850" spans="1:9">
      <c r="A850" s="670"/>
      <c r="B850" s="671"/>
      <c r="C850" s="424" t="s">
        <v>37</v>
      </c>
      <c r="D850" s="424">
        <v>14</v>
      </c>
      <c r="E850" s="211" t="s">
        <v>26</v>
      </c>
      <c r="F850" s="211">
        <v>1</v>
      </c>
      <c r="G850" s="424">
        <v>16</v>
      </c>
      <c r="H850" s="672"/>
      <c r="I850" s="195"/>
    </row>
    <row r="851" spans="1:9">
      <c r="A851" s="670"/>
      <c r="B851" s="671"/>
      <c r="C851" s="671"/>
      <c r="D851" s="671"/>
      <c r="E851" s="211" t="s">
        <v>15</v>
      </c>
      <c r="F851" s="211">
        <v>1</v>
      </c>
      <c r="G851" s="671"/>
      <c r="H851" s="672"/>
      <c r="I851" s="195"/>
    </row>
    <row r="852" spans="1:9">
      <c r="A852" s="670"/>
      <c r="B852" s="671"/>
      <c r="C852" s="671"/>
      <c r="D852" s="671"/>
      <c r="E852" s="211" t="s">
        <v>288</v>
      </c>
      <c r="F852" s="211">
        <v>1</v>
      </c>
      <c r="G852" s="671"/>
      <c r="H852" s="672"/>
      <c r="I852" s="195"/>
    </row>
    <row r="853" spans="1:9">
      <c r="A853" s="670"/>
      <c r="B853" s="671"/>
      <c r="C853" s="671"/>
      <c r="D853" s="671"/>
      <c r="E853" s="211" t="s">
        <v>22</v>
      </c>
      <c r="F853" s="211">
        <v>4.5</v>
      </c>
      <c r="G853" s="671"/>
      <c r="H853" s="672"/>
      <c r="I853" s="195"/>
    </row>
    <row r="854" spans="1:9">
      <c r="A854" s="670"/>
      <c r="B854" s="671"/>
      <c r="C854" s="671"/>
      <c r="D854" s="671"/>
      <c r="E854" s="211" t="s">
        <v>14</v>
      </c>
      <c r="F854" s="211">
        <v>4.5</v>
      </c>
      <c r="G854" s="671"/>
      <c r="H854" s="672"/>
      <c r="I854" s="195"/>
    </row>
    <row r="855" spans="1:9">
      <c r="A855" s="670"/>
      <c r="B855" s="671"/>
      <c r="C855" s="671"/>
      <c r="D855" s="671"/>
      <c r="E855" s="211" t="s">
        <v>29</v>
      </c>
      <c r="F855" s="211">
        <v>2</v>
      </c>
      <c r="G855" s="671"/>
      <c r="H855" s="672"/>
      <c r="I855" s="195"/>
    </row>
    <row r="856" spans="1:9">
      <c r="A856" s="670"/>
      <c r="B856" s="671"/>
      <c r="C856" s="424" t="s">
        <v>38</v>
      </c>
      <c r="D856" s="424">
        <v>4</v>
      </c>
      <c r="E856" s="211" t="s">
        <v>15</v>
      </c>
      <c r="F856" s="211">
        <v>3</v>
      </c>
      <c r="G856" s="424">
        <v>6</v>
      </c>
      <c r="H856" s="672"/>
      <c r="I856" s="195"/>
    </row>
    <row r="857" spans="1:9">
      <c r="A857" s="670"/>
      <c r="B857" s="671"/>
      <c r="C857" s="671"/>
      <c r="D857" s="671"/>
      <c r="E857" s="211" t="s">
        <v>22</v>
      </c>
      <c r="F857" s="211">
        <v>1</v>
      </c>
      <c r="G857" s="671"/>
      <c r="H857" s="672"/>
      <c r="I857" s="195"/>
    </row>
    <row r="858" spans="1:9">
      <c r="A858" s="670"/>
      <c r="B858" s="671"/>
      <c r="C858" s="424" t="s">
        <v>289</v>
      </c>
      <c r="D858" s="424">
        <v>10</v>
      </c>
      <c r="E858" s="211" t="s">
        <v>16</v>
      </c>
      <c r="F858" s="211">
        <v>1</v>
      </c>
      <c r="G858" s="424">
        <v>12</v>
      </c>
      <c r="H858" s="672"/>
      <c r="I858" s="195"/>
    </row>
    <row r="859" spans="1:9">
      <c r="A859" s="670"/>
      <c r="B859" s="671"/>
      <c r="C859" s="671"/>
      <c r="D859" s="671"/>
      <c r="E859" s="211" t="s">
        <v>288</v>
      </c>
      <c r="F859" s="211">
        <v>1</v>
      </c>
      <c r="G859" s="671"/>
      <c r="H859" s="672"/>
      <c r="I859" s="195"/>
    </row>
    <row r="860" spans="1:9">
      <c r="A860" s="670"/>
      <c r="B860" s="671"/>
      <c r="C860" s="671"/>
      <c r="D860" s="671"/>
      <c r="E860" s="211" t="s">
        <v>15</v>
      </c>
      <c r="F860" s="211">
        <v>1</v>
      </c>
      <c r="G860" s="671"/>
      <c r="H860" s="672"/>
      <c r="I860" s="195"/>
    </row>
    <row r="861" spans="1:9">
      <c r="A861" s="670"/>
      <c r="B861" s="671"/>
      <c r="C861" s="671"/>
      <c r="D861" s="671"/>
      <c r="E861" s="211" t="s">
        <v>22</v>
      </c>
      <c r="F861" s="211">
        <v>5</v>
      </c>
      <c r="G861" s="671"/>
      <c r="H861" s="672"/>
      <c r="I861" s="195"/>
    </row>
    <row r="862" spans="1:9" ht="15.75" thickBot="1">
      <c r="A862" s="655"/>
      <c r="B862" s="657"/>
      <c r="C862" s="657"/>
      <c r="D862" s="657"/>
      <c r="E862" s="208" t="s">
        <v>14</v>
      </c>
      <c r="F862" s="208">
        <v>2</v>
      </c>
      <c r="G862" s="657"/>
      <c r="H862" s="659"/>
      <c r="I862" s="195"/>
    </row>
    <row r="863" spans="1:9" ht="15" customHeight="1">
      <c r="A863" s="384">
        <v>93100</v>
      </c>
      <c r="B863" s="386" t="s">
        <v>30</v>
      </c>
      <c r="C863" s="386" t="s">
        <v>290</v>
      </c>
      <c r="D863" s="386">
        <v>4.3</v>
      </c>
      <c r="E863" s="207" t="s">
        <v>22</v>
      </c>
      <c r="F863" s="207">
        <v>1.6</v>
      </c>
      <c r="G863" s="386">
        <v>6</v>
      </c>
      <c r="H863" s="706">
        <v>45532</v>
      </c>
      <c r="I863" s="195"/>
    </row>
    <row r="864" spans="1:9">
      <c r="A864" s="670"/>
      <c r="B864" s="671"/>
      <c r="C864" s="671"/>
      <c r="D864" s="671"/>
      <c r="E864" s="211" t="s">
        <v>14</v>
      </c>
      <c r="F864" s="211">
        <v>2.2000000000000002</v>
      </c>
      <c r="G864" s="671"/>
      <c r="H864" s="672"/>
      <c r="I864" s="195"/>
    </row>
    <row r="865" spans="1:9">
      <c r="A865" s="670"/>
      <c r="B865" s="671"/>
      <c r="C865" s="671"/>
      <c r="D865" s="671"/>
      <c r="E865" s="211" t="s">
        <v>35</v>
      </c>
      <c r="F865" s="211">
        <v>0.3</v>
      </c>
      <c r="G865" s="671"/>
      <c r="H865" s="672"/>
      <c r="I865" s="195"/>
    </row>
    <row r="866" spans="1:9">
      <c r="A866" s="670"/>
      <c r="B866" s="671"/>
      <c r="C866" s="671"/>
      <c r="D866" s="671"/>
      <c r="E866" s="211" t="s">
        <v>291</v>
      </c>
      <c r="F866" s="211">
        <v>0.2</v>
      </c>
      <c r="G866" s="671"/>
      <c r="H866" s="672"/>
      <c r="I866" s="195"/>
    </row>
    <row r="867" spans="1:9" ht="15.75" thickBot="1">
      <c r="A867" s="655"/>
      <c r="B867" s="657"/>
      <c r="C867" s="208" t="s">
        <v>292</v>
      </c>
      <c r="D867" s="208">
        <v>3.3</v>
      </c>
      <c r="E867" s="208" t="s">
        <v>16</v>
      </c>
      <c r="F867" s="208">
        <v>3.3</v>
      </c>
      <c r="G867" s="208">
        <v>5</v>
      </c>
      <c r="H867" s="659"/>
      <c r="I867" s="195"/>
    </row>
    <row r="868" spans="1:9" ht="15" customHeight="1">
      <c r="A868" s="384">
        <v>3103944</v>
      </c>
      <c r="B868" s="386" t="s">
        <v>293</v>
      </c>
      <c r="C868" s="386" t="s">
        <v>294</v>
      </c>
      <c r="D868" s="386">
        <v>30.51</v>
      </c>
      <c r="E868" s="207" t="s">
        <v>31</v>
      </c>
      <c r="F868" s="207">
        <v>1.74</v>
      </c>
      <c r="G868" s="386">
        <v>32</v>
      </c>
      <c r="H868" s="726">
        <v>45532</v>
      </c>
      <c r="I868" s="195"/>
    </row>
    <row r="869" spans="1:9">
      <c r="A869" s="670"/>
      <c r="B869" s="671"/>
      <c r="C869" s="671"/>
      <c r="D869" s="671"/>
      <c r="E869" s="211" t="s">
        <v>20</v>
      </c>
      <c r="F869" s="211">
        <v>26.81</v>
      </c>
      <c r="G869" s="671"/>
      <c r="H869" s="727"/>
      <c r="I869" s="195"/>
    </row>
    <row r="870" spans="1:9" ht="15.75" thickBot="1">
      <c r="A870" s="655"/>
      <c r="B870" s="657"/>
      <c r="C870" s="657"/>
      <c r="D870" s="657"/>
      <c r="E870" s="208" t="s">
        <v>17</v>
      </c>
      <c r="F870" s="208">
        <v>1.96</v>
      </c>
      <c r="G870" s="657"/>
      <c r="H870" s="728"/>
      <c r="I870" s="195"/>
    </row>
    <row r="871" spans="1:9" ht="15" customHeight="1">
      <c r="A871" s="384">
        <v>3103948</v>
      </c>
      <c r="B871" s="386" t="s">
        <v>293</v>
      </c>
      <c r="C871" s="386" t="s">
        <v>294</v>
      </c>
      <c r="D871" s="386">
        <v>25.79</v>
      </c>
      <c r="E871" s="207" t="s">
        <v>31</v>
      </c>
      <c r="F871" s="207">
        <v>1.45</v>
      </c>
      <c r="G871" s="386">
        <v>27</v>
      </c>
      <c r="H871" s="726">
        <v>45532</v>
      </c>
      <c r="I871" s="195"/>
    </row>
    <row r="872" spans="1:9">
      <c r="A872" s="670"/>
      <c r="B872" s="671"/>
      <c r="C872" s="671"/>
      <c r="D872" s="671"/>
      <c r="E872" s="211" t="s">
        <v>20</v>
      </c>
      <c r="F872" s="211">
        <v>23.09</v>
      </c>
      <c r="G872" s="671"/>
      <c r="H872" s="727"/>
      <c r="I872" s="195"/>
    </row>
    <row r="873" spans="1:9" ht="15.75" thickBot="1">
      <c r="A873" s="655"/>
      <c r="B873" s="657"/>
      <c r="C873" s="657"/>
      <c r="D873" s="657"/>
      <c r="E873" s="208" t="s">
        <v>17</v>
      </c>
      <c r="F873" s="208">
        <v>1.25</v>
      </c>
      <c r="G873" s="657"/>
      <c r="H873" s="728"/>
      <c r="I873" s="195"/>
    </row>
    <row r="874" spans="1:9" ht="15" customHeight="1">
      <c r="A874" s="384">
        <v>3103813</v>
      </c>
      <c r="B874" s="386" t="s">
        <v>293</v>
      </c>
      <c r="C874" s="386" t="s">
        <v>294</v>
      </c>
      <c r="D874" s="386">
        <v>9.9</v>
      </c>
      <c r="E874" s="207" t="s">
        <v>31</v>
      </c>
      <c r="F874" s="207">
        <v>0.92</v>
      </c>
      <c r="G874" s="386">
        <v>11</v>
      </c>
      <c r="H874" s="726">
        <v>45532</v>
      </c>
      <c r="I874" s="195"/>
    </row>
    <row r="875" spans="1:9">
      <c r="A875" s="670"/>
      <c r="B875" s="671"/>
      <c r="C875" s="671"/>
      <c r="D875" s="671"/>
      <c r="E875" s="211" t="s">
        <v>20</v>
      </c>
      <c r="F875" s="211">
        <v>7.61</v>
      </c>
      <c r="G875" s="671"/>
      <c r="H875" s="727"/>
      <c r="I875" s="195"/>
    </row>
    <row r="876" spans="1:9" ht="15.75" thickBot="1">
      <c r="A876" s="655"/>
      <c r="B876" s="657"/>
      <c r="C876" s="657"/>
      <c r="D876" s="657"/>
      <c r="E876" s="208" t="s">
        <v>17</v>
      </c>
      <c r="F876" s="208">
        <v>1.37</v>
      </c>
      <c r="G876" s="657"/>
      <c r="H876" s="728"/>
      <c r="I876" s="195"/>
    </row>
    <row r="877" spans="1:9" ht="15" customHeight="1">
      <c r="A877" s="384">
        <v>150503</v>
      </c>
      <c r="B877" s="386" t="s">
        <v>59</v>
      </c>
      <c r="C877" s="386" t="s">
        <v>295</v>
      </c>
      <c r="D877" s="386">
        <v>42.41</v>
      </c>
      <c r="E877" s="207" t="s">
        <v>31</v>
      </c>
      <c r="F877" s="207">
        <v>5.33</v>
      </c>
      <c r="G877" s="386">
        <v>44</v>
      </c>
      <c r="H877" s="726">
        <v>45525</v>
      </c>
      <c r="I877" s="195"/>
    </row>
    <row r="878" spans="1:9">
      <c r="A878" s="670"/>
      <c r="B878" s="671"/>
      <c r="C878" s="671"/>
      <c r="D878" s="671"/>
      <c r="E878" s="211" t="s">
        <v>296</v>
      </c>
      <c r="F878" s="211">
        <v>1.49</v>
      </c>
      <c r="G878" s="671"/>
      <c r="H878" s="727"/>
      <c r="I878" s="195"/>
    </row>
    <row r="879" spans="1:9">
      <c r="A879" s="670"/>
      <c r="B879" s="671"/>
      <c r="C879" s="671"/>
      <c r="D879" s="671"/>
      <c r="E879" s="211" t="s">
        <v>20</v>
      </c>
      <c r="F879" s="211">
        <v>31.89</v>
      </c>
      <c r="G879" s="671"/>
      <c r="H879" s="727"/>
      <c r="I879" s="195"/>
    </row>
    <row r="880" spans="1:9">
      <c r="A880" s="670"/>
      <c r="B880" s="671"/>
      <c r="C880" s="671"/>
      <c r="D880" s="671"/>
      <c r="E880" s="211" t="s">
        <v>297</v>
      </c>
      <c r="F880" s="211">
        <v>2.29</v>
      </c>
      <c r="G880" s="671"/>
      <c r="H880" s="727"/>
      <c r="I880" s="195"/>
    </row>
    <row r="881" spans="1:9" ht="15.75" thickBot="1">
      <c r="A881" s="655"/>
      <c r="B881" s="657"/>
      <c r="C881" s="657"/>
      <c r="D881" s="657"/>
      <c r="E881" s="208" t="s">
        <v>17</v>
      </c>
      <c r="F881" s="208">
        <v>1.41</v>
      </c>
      <c r="G881" s="657"/>
      <c r="H881" s="728"/>
      <c r="I881" s="195"/>
    </row>
    <row r="882" spans="1:9" ht="15" customHeight="1">
      <c r="A882" s="384">
        <v>3128817</v>
      </c>
      <c r="B882" s="386" t="s">
        <v>59</v>
      </c>
      <c r="C882" s="386" t="s">
        <v>295</v>
      </c>
      <c r="D882" s="386">
        <v>36.4</v>
      </c>
      <c r="E882" s="207" t="s">
        <v>31</v>
      </c>
      <c r="F882" s="207">
        <v>4.6399999999999997</v>
      </c>
      <c r="G882" s="386">
        <v>38</v>
      </c>
      <c r="H882" s="726">
        <v>45525</v>
      </c>
      <c r="I882" s="195"/>
    </row>
    <row r="883" spans="1:9">
      <c r="A883" s="670"/>
      <c r="B883" s="671"/>
      <c r="C883" s="671"/>
      <c r="D883" s="671"/>
      <c r="E883" s="211" t="s">
        <v>296</v>
      </c>
      <c r="F883" s="211">
        <v>0.56000000000000005</v>
      </c>
      <c r="G883" s="671"/>
      <c r="H883" s="727"/>
      <c r="I883" s="195"/>
    </row>
    <row r="884" spans="1:9">
      <c r="A884" s="670"/>
      <c r="B884" s="671"/>
      <c r="C884" s="671"/>
      <c r="D884" s="671"/>
      <c r="E884" s="211" t="s">
        <v>20</v>
      </c>
      <c r="F884" s="211">
        <v>26.14</v>
      </c>
      <c r="G884" s="671"/>
      <c r="H884" s="727"/>
      <c r="I884" s="195"/>
    </row>
    <row r="885" spans="1:9">
      <c r="A885" s="670"/>
      <c r="B885" s="671"/>
      <c r="C885" s="671"/>
      <c r="D885" s="671"/>
      <c r="E885" s="211" t="s">
        <v>297</v>
      </c>
      <c r="F885" s="211">
        <v>0.53</v>
      </c>
      <c r="G885" s="671"/>
      <c r="H885" s="727"/>
      <c r="I885" s="195"/>
    </row>
    <row r="886" spans="1:9" ht="15.75" thickBot="1">
      <c r="A886" s="655"/>
      <c r="B886" s="657"/>
      <c r="C886" s="657"/>
      <c r="D886" s="657"/>
      <c r="E886" s="208" t="s">
        <v>17</v>
      </c>
      <c r="F886" s="208">
        <v>4.53</v>
      </c>
      <c r="G886" s="657"/>
      <c r="H886" s="728"/>
      <c r="I886" s="195"/>
    </row>
    <row r="887" spans="1:9" ht="15" customHeight="1">
      <c r="A887" s="384">
        <v>150502</v>
      </c>
      <c r="B887" s="386" t="s">
        <v>237</v>
      </c>
      <c r="C887" s="386" t="s">
        <v>298</v>
      </c>
      <c r="D887" s="386">
        <v>46.2</v>
      </c>
      <c r="E887" s="207" t="s">
        <v>20</v>
      </c>
      <c r="F887" s="207">
        <v>34.6</v>
      </c>
      <c r="G887" s="386">
        <v>48</v>
      </c>
      <c r="H887" s="706">
        <v>45526</v>
      </c>
      <c r="I887" s="195"/>
    </row>
    <row r="888" spans="1:9">
      <c r="A888" s="670"/>
      <c r="B888" s="671"/>
      <c r="C888" s="671"/>
      <c r="D888" s="671"/>
      <c r="E888" s="211" t="s">
        <v>17</v>
      </c>
      <c r="F888" s="211">
        <v>5.8</v>
      </c>
      <c r="G888" s="671"/>
      <c r="H888" s="672"/>
      <c r="I888" s="195"/>
    </row>
    <row r="889" spans="1:9" ht="15.75" thickBot="1">
      <c r="A889" s="655"/>
      <c r="B889" s="657"/>
      <c r="C889" s="657"/>
      <c r="D889" s="657"/>
      <c r="E889" s="208" t="s">
        <v>31</v>
      </c>
      <c r="F889" s="208">
        <v>5.8</v>
      </c>
      <c r="G889" s="657"/>
      <c r="H889" s="659"/>
      <c r="I889" s="195"/>
    </row>
    <row r="890" spans="1:9" ht="15" customHeight="1">
      <c r="A890" s="384">
        <v>3103812</v>
      </c>
      <c r="B890" s="386" t="s">
        <v>237</v>
      </c>
      <c r="C890" s="386" t="s">
        <v>298</v>
      </c>
      <c r="D890" s="386">
        <v>17.690000000000001</v>
      </c>
      <c r="E890" s="207" t="s">
        <v>20</v>
      </c>
      <c r="F890" s="207">
        <v>14.81</v>
      </c>
      <c r="G890" s="386">
        <v>19</v>
      </c>
      <c r="H890" s="706">
        <v>45526</v>
      </c>
      <c r="I890" s="195"/>
    </row>
    <row r="891" spans="1:9">
      <c r="A891" s="670"/>
      <c r="B891" s="671"/>
      <c r="C891" s="671"/>
      <c r="D891" s="671"/>
      <c r="E891" s="211" t="s">
        <v>31</v>
      </c>
      <c r="F891" s="211">
        <v>0.94</v>
      </c>
      <c r="G891" s="671"/>
      <c r="H891" s="672"/>
      <c r="I891" s="195"/>
    </row>
    <row r="892" spans="1:9" ht="15.75" thickBot="1">
      <c r="A892" s="655"/>
      <c r="B892" s="657"/>
      <c r="C892" s="657"/>
      <c r="D892" s="657"/>
      <c r="E892" s="208" t="s">
        <v>17</v>
      </c>
      <c r="F892" s="208">
        <v>1.94</v>
      </c>
      <c r="G892" s="657"/>
      <c r="H892" s="659"/>
      <c r="I892" s="195"/>
    </row>
    <row r="893" spans="1:9" ht="15" customHeight="1">
      <c r="A893" s="384">
        <v>105402</v>
      </c>
      <c r="B893" s="386" t="s">
        <v>237</v>
      </c>
      <c r="C893" s="386" t="s">
        <v>299</v>
      </c>
      <c r="D893" s="386">
        <v>20.61</v>
      </c>
      <c r="E893" s="207" t="s">
        <v>31</v>
      </c>
      <c r="F893" s="207">
        <v>0.78</v>
      </c>
      <c r="G893" s="386">
        <v>22</v>
      </c>
      <c r="H893" s="726">
        <v>45523</v>
      </c>
      <c r="I893" s="195"/>
    </row>
    <row r="894" spans="1:9">
      <c r="A894" s="670"/>
      <c r="B894" s="671"/>
      <c r="C894" s="671"/>
      <c r="D894" s="671"/>
      <c r="E894" s="211" t="s">
        <v>20</v>
      </c>
      <c r="F894" s="211">
        <v>11.04</v>
      </c>
      <c r="G894" s="671"/>
      <c r="H894" s="727"/>
      <c r="I894" s="195"/>
    </row>
    <row r="895" spans="1:9">
      <c r="A895" s="670"/>
      <c r="B895" s="671"/>
      <c r="C895" s="671"/>
      <c r="D895" s="671"/>
      <c r="E895" s="211" t="s">
        <v>17</v>
      </c>
      <c r="F895" s="211">
        <v>0.78</v>
      </c>
      <c r="G895" s="671"/>
      <c r="H895" s="727"/>
      <c r="I895" s="195"/>
    </row>
    <row r="896" spans="1:9">
      <c r="A896" s="670"/>
      <c r="B896" s="671"/>
      <c r="C896" s="671"/>
      <c r="D896" s="671"/>
      <c r="E896" s="211" t="s">
        <v>15</v>
      </c>
      <c r="F896" s="211">
        <v>5.24</v>
      </c>
      <c r="G896" s="671"/>
      <c r="H896" s="727"/>
      <c r="I896" s="195"/>
    </row>
    <row r="897" spans="1:9">
      <c r="A897" s="670"/>
      <c r="B897" s="671"/>
      <c r="C897" s="671"/>
      <c r="D897" s="671"/>
      <c r="E897" s="211" t="s">
        <v>14</v>
      </c>
      <c r="F897" s="211">
        <v>1.1399999999999999</v>
      </c>
      <c r="G897" s="671"/>
      <c r="H897" s="727"/>
      <c r="I897" s="195"/>
    </row>
    <row r="898" spans="1:9" ht="15.75" thickBot="1">
      <c r="A898" s="655"/>
      <c r="B898" s="657"/>
      <c r="C898" s="657"/>
      <c r="D898" s="657"/>
      <c r="E898" s="208" t="s">
        <v>16</v>
      </c>
      <c r="F898" s="208">
        <v>1.63</v>
      </c>
      <c r="G898" s="657"/>
      <c r="H898" s="728"/>
      <c r="I898" s="195"/>
    </row>
    <row r="899" spans="1:9" ht="15.75" thickBot="1">
      <c r="A899" s="206">
        <v>150500</v>
      </c>
      <c r="B899" s="207" t="s">
        <v>237</v>
      </c>
      <c r="C899" s="207" t="s">
        <v>300</v>
      </c>
      <c r="D899" s="207">
        <v>12.99</v>
      </c>
      <c r="E899" s="207" t="s">
        <v>297</v>
      </c>
      <c r="F899" s="207">
        <v>12.99</v>
      </c>
      <c r="G899" s="207">
        <v>14</v>
      </c>
      <c r="H899" s="227">
        <v>45523</v>
      </c>
      <c r="I899" s="195"/>
    </row>
    <row r="900" spans="1:9" ht="15" customHeight="1">
      <c r="A900" s="384">
        <v>112463</v>
      </c>
      <c r="B900" s="386" t="s">
        <v>237</v>
      </c>
      <c r="C900" s="386" t="s">
        <v>301</v>
      </c>
      <c r="D900" s="386">
        <v>8.19</v>
      </c>
      <c r="E900" s="207" t="s">
        <v>16</v>
      </c>
      <c r="F900" s="207">
        <v>3.49</v>
      </c>
      <c r="G900" s="386">
        <v>10</v>
      </c>
      <c r="H900" s="726">
        <v>45523</v>
      </c>
      <c r="I900" s="195"/>
    </row>
    <row r="901" spans="1:9">
      <c r="A901" s="670"/>
      <c r="B901" s="671"/>
      <c r="C901" s="671"/>
      <c r="D901" s="671"/>
      <c r="E901" s="211" t="s">
        <v>14</v>
      </c>
      <c r="F901" s="211">
        <v>1.7</v>
      </c>
      <c r="G901" s="671"/>
      <c r="H901" s="727"/>
      <c r="I901" s="195"/>
    </row>
    <row r="902" spans="1:9" ht="15.75" thickBot="1">
      <c r="A902" s="655"/>
      <c r="B902" s="657"/>
      <c r="C902" s="657"/>
      <c r="D902" s="657"/>
      <c r="E902" s="208" t="s">
        <v>17</v>
      </c>
      <c r="F902" s="208">
        <v>3</v>
      </c>
      <c r="G902" s="657"/>
      <c r="H902" s="728"/>
      <c r="I902" s="195"/>
    </row>
    <row r="903" spans="1:9" ht="15" customHeight="1">
      <c r="A903" s="384">
        <v>150501</v>
      </c>
      <c r="B903" s="386" t="s">
        <v>237</v>
      </c>
      <c r="C903" s="386" t="s">
        <v>302</v>
      </c>
      <c r="D903" s="386">
        <v>22.9</v>
      </c>
      <c r="E903" s="207" t="s">
        <v>31</v>
      </c>
      <c r="F903" s="207">
        <v>2.86</v>
      </c>
      <c r="G903" s="386">
        <v>24</v>
      </c>
      <c r="H903" s="726">
        <v>45523</v>
      </c>
      <c r="I903" s="195"/>
    </row>
    <row r="904" spans="1:9">
      <c r="A904" s="670"/>
      <c r="B904" s="671"/>
      <c r="C904" s="671"/>
      <c r="D904" s="671"/>
      <c r="E904" s="211" t="s">
        <v>20</v>
      </c>
      <c r="F904" s="211">
        <v>17.18</v>
      </c>
      <c r="G904" s="671"/>
      <c r="H904" s="727"/>
      <c r="I904" s="195"/>
    </row>
    <row r="905" spans="1:9" ht="15.75" thickBot="1">
      <c r="A905" s="655"/>
      <c r="B905" s="657"/>
      <c r="C905" s="657"/>
      <c r="D905" s="657"/>
      <c r="E905" s="208" t="s">
        <v>17</v>
      </c>
      <c r="F905" s="208">
        <v>2.86</v>
      </c>
      <c r="G905" s="657"/>
      <c r="H905" s="728"/>
      <c r="I905" s="195"/>
    </row>
    <row r="906" spans="1:9" ht="15" customHeight="1">
      <c r="A906" s="384">
        <v>155182</v>
      </c>
      <c r="B906" s="386" t="s">
        <v>59</v>
      </c>
      <c r="C906" s="386" t="s">
        <v>303</v>
      </c>
      <c r="D906" s="386">
        <v>29</v>
      </c>
      <c r="E906" s="207" t="s">
        <v>20</v>
      </c>
      <c r="F906" s="207">
        <v>22</v>
      </c>
      <c r="G906" s="386">
        <v>31</v>
      </c>
      <c r="H906" s="706">
        <v>45530</v>
      </c>
      <c r="I906" s="195"/>
    </row>
    <row r="907" spans="1:9">
      <c r="A907" s="670"/>
      <c r="B907" s="671"/>
      <c r="C907" s="671"/>
      <c r="D907" s="671"/>
      <c r="E907" s="211" t="s">
        <v>17</v>
      </c>
      <c r="F907" s="211">
        <v>3.5</v>
      </c>
      <c r="G907" s="671"/>
      <c r="H907" s="672"/>
      <c r="I907" s="195"/>
    </row>
    <row r="908" spans="1:9" ht="15.75" thickBot="1">
      <c r="A908" s="655"/>
      <c r="B908" s="657"/>
      <c r="C908" s="657"/>
      <c r="D908" s="657"/>
      <c r="E908" s="208" t="s">
        <v>31</v>
      </c>
      <c r="F908" s="208">
        <v>3.5</v>
      </c>
      <c r="G908" s="657"/>
      <c r="H908" s="659"/>
      <c r="I908" s="195"/>
    </row>
    <row r="909" spans="1:9" ht="15" customHeight="1">
      <c r="A909" s="384">
        <v>176912</v>
      </c>
      <c r="B909" s="386" t="s">
        <v>304</v>
      </c>
      <c r="C909" s="386" t="s">
        <v>305</v>
      </c>
      <c r="D909" s="386">
        <v>30</v>
      </c>
      <c r="E909" s="207" t="s">
        <v>20</v>
      </c>
      <c r="F909" s="207">
        <v>26</v>
      </c>
      <c r="G909" s="386">
        <v>32</v>
      </c>
      <c r="H909" s="706">
        <v>45524</v>
      </c>
      <c r="I909" s="195"/>
    </row>
    <row r="910" spans="1:9">
      <c r="A910" s="670"/>
      <c r="B910" s="671"/>
      <c r="C910" s="671"/>
      <c r="D910" s="671"/>
      <c r="E910" s="211" t="s">
        <v>31</v>
      </c>
      <c r="F910" s="211">
        <v>2</v>
      </c>
      <c r="G910" s="671"/>
      <c r="H910" s="672"/>
      <c r="I910" s="195"/>
    </row>
    <row r="911" spans="1:9">
      <c r="A911" s="670"/>
      <c r="B911" s="671"/>
      <c r="C911" s="671"/>
      <c r="D911" s="671"/>
      <c r="E911" s="211" t="s">
        <v>14</v>
      </c>
      <c r="F911" s="211">
        <v>1</v>
      </c>
      <c r="G911" s="671"/>
      <c r="H911" s="672"/>
      <c r="I911" s="195"/>
    </row>
    <row r="912" spans="1:9" ht="15.75" thickBot="1">
      <c r="A912" s="655"/>
      <c r="B912" s="657"/>
      <c r="C912" s="657"/>
      <c r="D912" s="657"/>
      <c r="E912" s="208" t="s">
        <v>17</v>
      </c>
      <c r="F912" s="208">
        <v>1</v>
      </c>
      <c r="G912" s="657"/>
      <c r="H912" s="659"/>
      <c r="I912" s="195"/>
    </row>
    <row r="913" spans="1:9" ht="15" customHeight="1">
      <c r="A913" s="384">
        <v>3126635</v>
      </c>
      <c r="B913" s="386" t="s">
        <v>169</v>
      </c>
      <c r="C913" s="386" t="s">
        <v>306</v>
      </c>
      <c r="D913" s="386">
        <v>40.19</v>
      </c>
      <c r="E913" s="207" t="s">
        <v>31</v>
      </c>
      <c r="F913" s="207">
        <v>0.39</v>
      </c>
      <c r="G913" s="386">
        <v>42</v>
      </c>
      <c r="H913" s="706">
        <v>45531</v>
      </c>
      <c r="I913" s="195"/>
    </row>
    <row r="914" spans="1:9">
      <c r="A914" s="670"/>
      <c r="B914" s="671"/>
      <c r="C914" s="671"/>
      <c r="D914" s="671"/>
      <c r="E914" s="211" t="s">
        <v>14</v>
      </c>
      <c r="F914" s="211">
        <v>9.4700000000000006</v>
      </c>
      <c r="G914" s="671"/>
      <c r="H914" s="672"/>
      <c r="I914" s="195"/>
    </row>
    <row r="915" spans="1:9">
      <c r="A915" s="670"/>
      <c r="B915" s="671"/>
      <c r="C915" s="671"/>
      <c r="D915" s="671"/>
      <c r="E915" s="211" t="s">
        <v>20</v>
      </c>
      <c r="F915" s="211">
        <v>6.7</v>
      </c>
      <c r="G915" s="671"/>
      <c r="H915" s="672"/>
      <c r="I915" s="195"/>
    </row>
    <row r="916" spans="1:9">
      <c r="A916" s="670"/>
      <c r="B916" s="671"/>
      <c r="C916" s="671"/>
      <c r="D916" s="671"/>
      <c r="E916" s="211" t="s">
        <v>16</v>
      </c>
      <c r="F916" s="211">
        <v>21.25</v>
      </c>
      <c r="G916" s="671"/>
      <c r="H916" s="672"/>
      <c r="I916" s="195"/>
    </row>
    <row r="917" spans="1:9" ht="15.75" thickBot="1">
      <c r="A917" s="655"/>
      <c r="B917" s="657"/>
      <c r="C917" s="657"/>
      <c r="D917" s="657"/>
      <c r="E917" s="208" t="s">
        <v>17</v>
      </c>
      <c r="F917" s="208">
        <v>2.38</v>
      </c>
      <c r="G917" s="657"/>
      <c r="H917" s="659"/>
      <c r="I917" s="195"/>
    </row>
    <row r="918" spans="1:9" ht="15" customHeight="1">
      <c r="A918" s="384">
        <v>150174</v>
      </c>
      <c r="B918" s="386" t="s">
        <v>51</v>
      </c>
      <c r="C918" s="386" t="s">
        <v>307</v>
      </c>
      <c r="D918" s="386">
        <v>33.78</v>
      </c>
      <c r="E918" s="207" t="s">
        <v>22</v>
      </c>
      <c r="F918" s="207">
        <v>7.1</v>
      </c>
      <c r="G918" s="386">
        <v>35</v>
      </c>
      <c r="H918" s="706">
        <v>45531</v>
      </c>
      <c r="I918" s="195"/>
    </row>
    <row r="919" spans="1:9">
      <c r="A919" s="670"/>
      <c r="B919" s="671"/>
      <c r="C919" s="671"/>
      <c r="D919" s="671"/>
      <c r="E919" s="211" t="s">
        <v>14</v>
      </c>
      <c r="F919" s="211">
        <v>12.06</v>
      </c>
      <c r="G919" s="671"/>
      <c r="H919" s="672"/>
      <c r="I919" s="195"/>
    </row>
    <row r="920" spans="1:9">
      <c r="A920" s="670"/>
      <c r="B920" s="671"/>
      <c r="C920" s="671"/>
      <c r="D920" s="671"/>
      <c r="E920" s="211" t="s">
        <v>29</v>
      </c>
      <c r="F920" s="211">
        <v>0.56999999999999995</v>
      </c>
      <c r="G920" s="671"/>
      <c r="H920" s="672"/>
      <c r="I920" s="195"/>
    </row>
    <row r="921" spans="1:9">
      <c r="A921" s="670"/>
      <c r="B921" s="671"/>
      <c r="C921" s="671"/>
      <c r="D921" s="671"/>
      <c r="E921" s="211" t="s">
        <v>15</v>
      </c>
      <c r="F921" s="211">
        <v>6.95</v>
      </c>
      <c r="G921" s="671"/>
      <c r="H921" s="672"/>
      <c r="I921" s="195"/>
    </row>
    <row r="922" spans="1:9" ht="15.75" thickBot="1">
      <c r="A922" s="655"/>
      <c r="B922" s="657"/>
      <c r="C922" s="657"/>
      <c r="D922" s="657"/>
      <c r="E922" s="208" t="s">
        <v>26</v>
      </c>
      <c r="F922" s="208">
        <v>7.1</v>
      </c>
      <c r="G922" s="657"/>
      <c r="H922" s="659"/>
      <c r="I922" s="195"/>
    </row>
    <row r="923" spans="1:9" ht="15" customHeight="1">
      <c r="A923" s="384">
        <v>115432</v>
      </c>
      <c r="B923" s="386" t="s">
        <v>51</v>
      </c>
      <c r="C923" s="386" t="s">
        <v>308</v>
      </c>
      <c r="D923" s="386">
        <v>12.12</v>
      </c>
      <c r="E923" s="207" t="s">
        <v>22</v>
      </c>
      <c r="F923" s="207">
        <v>8.08</v>
      </c>
      <c r="G923" s="386">
        <v>14</v>
      </c>
      <c r="H923" s="706">
        <v>45531</v>
      </c>
      <c r="I923" s="195"/>
    </row>
    <row r="924" spans="1:9">
      <c r="A924" s="670"/>
      <c r="B924" s="671"/>
      <c r="C924" s="671"/>
      <c r="D924" s="671"/>
      <c r="E924" s="211" t="s">
        <v>14</v>
      </c>
      <c r="F924" s="211">
        <v>2.66</v>
      </c>
      <c r="G924" s="671"/>
      <c r="H924" s="672"/>
      <c r="I924" s="195"/>
    </row>
    <row r="925" spans="1:9">
      <c r="A925" s="670"/>
      <c r="B925" s="671"/>
      <c r="C925" s="671"/>
      <c r="D925" s="671"/>
      <c r="E925" s="211" t="s">
        <v>29</v>
      </c>
      <c r="F925" s="211">
        <v>1.02</v>
      </c>
      <c r="G925" s="671"/>
      <c r="H925" s="672"/>
      <c r="I925" s="195"/>
    </row>
    <row r="926" spans="1:9" ht="15.75" thickBot="1">
      <c r="A926" s="655"/>
      <c r="B926" s="657"/>
      <c r="C926" s="657"/>
      <c r="D926" s="657"/>
      <c r="E926" s="208" t="s">
        <v>35</v>
      </c>
      <c r="F926" s="208">
        <v>0.36</v>
      </c>
      <c r="G926" s="657"/>
      <c r="H926" s="659"/>
      <c r="I926" s="195"/>
    </row>
    <row r="927" spans="1:9" ht="15" customHeight="1">
      <c r="A927" s="384">
        <v>3101226</v>
      </c>
      <c r="B927" s="386" t="s">
        <v>30</v>
      </c>
      <c r="C927" s="386" t="s">
        <v>309</v>
      </c>
      <c r="D927" s="386">
        <v>19.75</v>
      </c>
      <c r="E927" s="207" t="s">
        <v>31</v>
      </c>
      <c r="F927" s="207">
        <v>1.5</v>
      </c>
      <c r="G927" s="386">
        <v>21</v>
      </c>
      <c r="H927" s="706">
        <v>45532</v>
      </c>
      <c r="I927" s="195"/>
    </row>
    <row r="928" spans="1:9">
      <c r="A928" s="670"/>
      <c r="B928" s="671"/>
      <c r="C928" s="671"/>
      <c r="D928" s="671"/>
      <c r="E928" s="211" t="s">
        <v>14</v>
      </c>
      <c r="F928" s="211">
        <v>4</v>
      </c>
      <c r="G928" s="671"/>
      <c r="H928" s="672"/>
      <c r="I928" s="195"/>
    </row>
    <row r="929" spans="1:9">
      <c r="A929" s="670"/>
      <c r="B929" s="671"/>
      <c r="C929" s="671"/>
      <c r="D929" s="671"/>
      <c r="E929" s="211" t="s">
        <v>39</v>
      </c>
      <c r="F929" s="211">
        <v>7.0000000000000007E-2</v>
      </c>
      <c r="G929" s="671"/>
      <c r="H929" s="672"/>
      <c r="I929" s="195"/>
    </row>
    <row r="930" spans="1:9">
      <c r="A930" s="670"/>
      <c r="B930" s="671"/>
      <c r="C930" s="671"/>
      <c r="D930" s="671"/>
      <c r="E930" s="211" t="s">
        <v>20</v>
      </c>
      <c r="F930" s="211">
        <v>13.86</v>
      </c>
      <c r="G930" s="671"/>
      <c r="H930" s="672"/>
      <c r="I930" s="195"/>
    </row>
    <row r="931" spans="1:9">
      <c r="A931" s="670"/>
      <c r="B931" s="671"/>
      <c r="C931" s="671"/>
      <c r="D931" s="671"/>
      <c r="E931" s="211" t="s">
        <v>131</v>
      </c>
      <c r="F931" s="211">
        <v>7.0000000000000007E-2</v>
      </c>
      <c r="G931" s="671"/>
      <c r="H931" s="672"/>
      <c r="I931" s="195"/>
    </row>
    <row r="932" spans="1:9" ht="15.75" thickBot="1">
      <c r="A932" s="655"/>
      <c r="B932" s="657"/>
      <c r="C932" s="657"/>
      <c r="D932" s="657"/>
      <c r="E932" s="208" t="s">
        <v>17</v>
      </c>
      <c r="F932" s="208">
        <v>0.25</v>
      </c>
      <c r="G932" s="657"/>
      <c r="H932" s="659"/>
      <c r="I932" s="195"/>
    </row>
    <row r="933" spans="1:9" ht="15" customHeight="1">
      <c r="A933" s="384">
        <v>90868</v>
      </c>
      <c r="B933" s="386" t="s">
        <v>30</v>
      </c>
      <c r="C933" s="386" t="s">
        <v>137</v>
      </c>
      <c r="D933" s="386">
        <v>7.01</v>
      </c>
      <c r="E933" s="207" t="s">
        <v>31</v>
      </c>
      <c r="F933" s="207">
        <v>0.91</v>
      </c>
      <c r="G933" s="386">
        <v>9</v>
      </c>
      <c r="H933" s="706">
        <v>45523</v>
      </c>
      <c r="I933" s="195"/>
    </row>
    <row r="934" spans="1:9">
      <c r="A934" s="670"/>
      <c r="B934" s="671"/>
      <c r="C934" s="671"/>
      <c r="D934" s="671"/>
      <c r="E934" s="211" t="s">
        <v>20</v>
      </c>
      <c r="F934" s="211">
        <v>2.48</v>
      </c>
      <c r="G934" s="671"/>
      <c r="H934" s="672"/>
      <c r="I934" s="195"/>
    </row>
    <row r="935" spans="1:9">
      <c r="A935" s="670"/>
      <c r="B935" s="671"/>
      <c r="C935" s="671"/>
      <c r="D935" s="671"/>
      <c r="E935" s="211" t="s">
        <v>131</v>
      </c>
      <c r="F935" s="211">
        <v>0.11</v>
      </c>
      <c r="G935" s="671"/>
      <c r="H935" s="672"/>
      <c r="I935" s="195"/>
    </row>
    <row r="936" spans="1:9">
      <c r="A936" s="670"/>
      <c r="B936" s="671"/>
      <c r="C936" s="671"/>
      <c r="D936" s="671"/>
      <c r="E936" s="211" t="s">
        <v>17</v>
      </c>
      <c r="F936" s="211">
        <v>1.1299999999999999</v>
      </c>
      <c r="G936" s="671"/>
      <c r="H936" s="672"/>
      <c r="I936" s="195"/>
    </row>
    <row r="937" spans="1:9" ht="15.75" thickBot="1">
      <c r="A937" s="655"/>
      <c r="B937" s="657"/>
      <c r="C937" s="657"/>
      <c r="D937" s="657"/>
      <c r="E937" s="208" t="s">
        <v>49</v>
      </c>
      <c r="F937" s="208">
        <v>2.38</v>
      </c>
      <c r="G937" s="657"/>
      <c r="H937" s="659"/>
      <c r="I937" s="195"/>
    </row>
    <row r="938" spans="1:9" ht="15" customHeight="1">
      <c r="A938" s="384">
        <v>89402</v>
      </c>
      <c r="B938" s="386" t="s">
        <v>310</v>
      </c>
      <c r="C938" s="386" t="s">
        <v>311</v>
      </c>
      <c r="D938" s="386">
        <v>40.1</v>
      </c>
      <c r="E938" s="207" t="s">
        <v>14</v>
      </c>
      <c r="F938" s="207">
        <v>9.9</v>
      </c>
      <c r="G938" s="485">
        <v>42</v>
      </c>
      <c r="H938" s="706">
        <v>45524</v>
      </c>
      <c r="I938" s="195"/>
    </row>
    <row r="939" spans="1:9">
      <c r="A939" s="670"/>
      <c r="B939" s="671"/>
      <c r="C939" s="671"/>
      <c r="D939" s="671"/>
      <c r="E939" s="211" t="s">
        <v>16</v>
      </c>
      <c r="F939" s="211">
        <v>30.2</v>
      </c>
      <c r="G939" s="434"/>
      <c r="H939" s="672"/>
      <c r="I939" s="195"/>
    </row>
    <row r="940" spans="1:9">
      <c r="A940" s="670"/>
      <c r="B940" s="671"/>
      <c r="C940" s="424" t="s">
        <v>282</v>
      </c>
      <c r="D940" s="424">
        <v>5.3</v>
      </c>
      <c r="E940" s="211" t="s">
        <v>14</v>
      </c>
      <c r="F940" s="211">
        <v>2.8</v>
      </c>
      <c r="G940" s="449">
        <v>7</v>
      </c>
      <c r="H940" s="672"/>
      <c r="I940" s="195"/>
    </row>
    <row r="941" spans="1:9" ht="15.75" thickBot="1">
      <c r="A941" s="655"/>
      <c r="B941" s="657"/>
      <c r="C941" s="657"/>
      <c r="D941" s="657"/>
      <c r="E941" s="208" t="s">
        <v>16</v>
      </c>
      <c r="F941" s="208">
        <v>2.5</v>
      </c>
      <c r="G941" s="481"/>
      <c r="H941" s="659"/>
      <c r="I941" s="195"/>
    </row>
    <row r="942" spans="1:9" ht="15" customHeight="1">
      <c r="A942" s="384">
        <v>107550</v>
      </c>
      <c r="B942" s="386" t="s">
        <v>175</v>
      </c>
      <c r="C942" s="386" t="s">
        <v>312</v>
      </c>
      <c r="D942" s="386">
        <v>7</v>
      </c>
      <c r="E942" s="207" t="s">
        <v>22</v>
      </c>
      <c r="F942" s="207">
        <v>2</v>
      </c>
      <c r="G942" s="386">
        <v>9</v>
      </c>
      <c r="H942" s="706">
        <v>45524</v>
      </c>
      <c r="I942" s="195"/>
    </row>
    <row r="943" spans="1:9">
      <c r="A943" s="670"/>
      <c r="B943" s="671"/>
      <c r="C943" s="671"/>
      <c r="D943" s="671"/>
      <c r="E943" s="211" t="s">
        <v>14</v>
      </c>
      <c r="F943" s="211">
        <v>1</v>
      </c>
      <c r="G943" s="671"/>
      <c r="H943" s="672"/>
      <c r="I943" s="195"/>
    </row>
    <row r="944" spans="1:9">
      <c r="A944" s="670"/>
      <c r="B944" s="671"/>
      <c r="C944" s="671"/>
      <c r="D944" s="671"/>
      <c r="E944" s="211" t="s">
        <v>16</v>
      </c>
      <c r="F944" s="211">
        <v>2</v>
      </c>
      <c r="G944" s="671"/>
      <c r="H944" s="672"/>
      <c r="I944" s="195"/>
    </row>
    <row r="945" spans="1:9">
      <c r="A945" s="670"/>
      <c r="B945" s="671"/>
      <c r="C945" s="671"/>
      <c r="D945" s="671"/>
      <c r="E945" s="211" t="s">
        <v>313</v>
      </c>
      <c r="F945" s="211">
        <v>2</v>
      </c>
      <c r="G945" s="671"/>
      <c r="H945" s="672"/>
      <c r="I945" s="195"/>
    </row>
    <row r="946" spans="1:9" ht="15.75" thickBot="1">
      <c r="A946" s="655"/>
      <c r="B946" s="657"/>
      <c r="C946" s="208" t="s">
        <v>314</v>
      </c>
      <c r="D946" s="208">
        <v>2.7</v>
      </c>
      <c r="E946" s="208" t="s">
        <v>16</v>
      </c>
      <c r="F946" s="208">
        <v>2.7</v>
      </c>
      <c r="G946" s="208">
        <v>4</v>
      </c>
      <c r="H946" s="659"/>
      <c r="I946" s="195"/>
    </row>
    <row r="947" spans="1:9" ht="15" customHeight="1">
      <c r="A947" s="384">
        <v>3126846</v>
      </c>
      <c r="B947" s="386" t="s">
        <v>275</v>
      </c>
      <c r="C947" s="386" t="s">
        <v>315</v>
      </c>
      <c r="D947" s="386">
        <v>11.17</v>
      </c>
      <c r="E947" s="207" t="s">
        <v>16</v>
      </c>
      <c r="F947" s="207">
        <v>7.91</v>
      </c>
      <c r="G947" s="386">
        <v>13</v>
      </c>
      <c r="H947" s="706">
        <v>45524</v>
      </c>
      <c r="I947" s="195"/>
    </row>
    <row r="948" spans="1:9" ht="15.75" thickBot="1">
      <c r="A948" s="655"/>
      <c r="B948" s="657"/>
      <c r="C948" s="657"/>
      <c r="D948" s="657"/>
      <c r="E948" s="208" t="s">
        <v>14</v>
      </c>
      <c r="F948" s="208">
        <v>3.26</v>
      </c>
      <c r="G948" s="657"/>
      <c r="H948" s="659"/>
      <c r="I948" s="195"/>
    </row>
    <row r="949" spans="1:9" ht="15" customHeight="1">
      <c r="A949" s="384">
        <v>151093</v>
      </c>
      <c r="B949" s="386" t="s">
        <v>30</v>
      </c>
      <c r="C949" s="386" t="s">
        <v>316</v>
      </c>
      <c r="D949" s="386">
        <v>52.5</v>
      </c>
      <c r="E949" s="207" t="s">
        <v>14</v>
      </c>
      <c r="F949" s="207">
        <v>20</v>
      </c>
      <c r="G949" s="386">
        <v>54</v>
      </c>
      <c r="H949" s="706">
        <v>45525</v>
      </c>
      <c r="I949" s="195"/>
    </row>
    <row r="950" spans="1:9">
      <c r="A950" s="670"/>
      <c r="B950" s="671"/>
      <c r="C950" s="671"/>
      <c r="D950" s="671"/>
      <c r="E950" s="211" t="s">
        <v>15</v>
      </c>
      <c r="F950" s="211">
        <v>21.5</v>
      </c>
      <c r="G950" s="671"/>
      <c r="H950" s="672"/>
      <c r="I950" s="195"/>
    </row>
    <row r="951" spans="1:9">
      <c r="A951" s="670"/>
      <c r="B951" s="671"/>
      <c r="C951" s="671"/>
      <c r="D951" s="671"/>
      <c r="E951" s="211" t="s">
        <v>20</v>
      </c>
      <c r="F951" s="211">
        <v>10.5</v>
      </c>
      <c r="G951" s="671"/>
      <c r="H951" s="672"/>
      <c r="I951" s="195"/>
    </row>
    <row r="952" spans="1:9" ht="15.75" thickBot="1">
      <c r="A952" s="655"/>
      <c r="B952" s="657"/>
      <c r="C952" s="657"/>
      <c r="D952" s="657"/>
      <c r="E952" s="208" t="s">
        <v>31</v>
      </c>
      <c r="F952" s="208">
        <v>0.5</v>
      </c>
      <c r="G952" s="657"/>
      <c r="H952" s="659"/>
      <c r="I952" s="195"/>
    </row>
    <row r="953" spans="1:9" ht="15.75" thickBot="1">
      <c r="A953" s="62">
        <v>88781</v>
      </c>
      <c r="B953" s="63" t="s">
        <v>30</v>
      </c>
      <c r="C953" s="63" t="s">
        <v>76</v>
      </c>
      <c r="D953" s="63">
        <v>13</v>
      </c>
      <c r="E953" s="63" t="s">
        <v>16</v>
      </c>
      <c r="F953" s="63">
        <v>13</v>
      </c>
      <c r="G953" s="63">
        <v>15</v>
      </c>
      <c r="H953" s="134">
        <v>45523</v>
      </c>
      <c r="I953" s="195"/>
    </row>
    <row r="954" spans="1:9" ht="15" customHeight="1">
      <c r="A954" s="384">
        <v>88485</v>
      </c>
      <c r="B954" s="386" t="s">
        <v>30</v>
      </c>
      <c r="C954" s="386" t="s">
        <v>317</v>
      </c>
      <c r="D954" s="386">
        <v>12.46</v>
      </c>
      <c r="E954" s="207" t="s">
        <v>16</v>
      </c>
      <c r="F954" s="207">
        <v>3.73</v>
      </c>
      <c r="G954" s="386">
        <v>14</v>
      </c>
      <c r="H954" s="706">
        <v>45523</v>
      </c>
      <c r="I954" s="195"/>
    </row>
    <row r="955" spans="1:9">
      <c r="A955" s="670"/>
      <c r="B955" s="671"/>
      <c r="C955" s="671"/>
      <c r="D955" s="671"/>
      <c r="E955" s="211" t="s">
        <v>31</v>
      </c>
      <c r="F955" s="211">
        <v>3</v>
      </c>
      <c r="G955" s="671"/>
      <c r="H955" s="672"/>
      <c r="I955" s="195"/>
    </row>
    <row r="956" spans="1:9" ht="15.75" thickBot="1">
      <c r="A956" s="655"/>
      <c r="B956" s="657"/>
      <c r="C956" s="657"/>
      <c r="D956" s="657"/>
      <c r="E956" s="208" t="s">
        <v>14</v>
      </c>
      <c r="F956" s="208">
        <v>5.73</v>
      </c>
      <c r="G956" s="657"/>
      <c r="H956" s="659"/>
      <c r="I956" s="195"/>
    </row>
    <row r="957" spans="1:9" ht="15" customHeight="1">
      <c r="A957" s="384">
        <v>151114</v>
      </c>
      <c r="B957" s="386" t="s">
        <v>30</v>
      </c>
      <c r="C957" s="386" t="s">
        <v>314</v>
      </c>
      <c r="D957" s="386">
        <v>6.6</v>
      </c>
      <c r="E957" s="207" t="s">
        <v>22</v>
      </c>
      <c r="F957" s="207">
        <v>2.1</v>
      </c>
      <c r="G957" s="386">
        <v>8</v>
      </c>
      <c r="H957" s="706">
        <v>45523</v>
      </c>
      <c r="I957" s="195"/>
    </row>
    <row r="958" spans="1:9">
      <c r="A958" s="670"/>
      <c r="B958" s="671"/>
      <c r="C958" s="671"/>
      <c r="D958" s="671"/>
      <c r="E958" s="211" t="s">
        <v>14</v>
      </c>
      <c r="F958" s="211">
        <v>3.5</v>
      </c>
      <c r="G958" s="671"/>
      <c r="H958" s="672"/>
      <c r="I958" s="195"/>
    </row>
    <row r="959" spans="1:9">
      <c r="A959" s="670"/>
      <c r="B959" s="671"/>
      <c r="C959" s="671"/>
      <c r="D959" s="671"/>
      <c r="E959" s="211" t="s">
        <v>35</v>
      </c>
      <c r="F959" s="211">
        <v>0.5</v>
      </c>
      <c r="G959" s="671"/>
      <c r="H959" s="672"/>
      <c r="I959" s="195"/>
    </row>
    <row r="960" spans="1:9" ht="15.75" thickBot="1">
      <c r="A960" s="655"/>
      <c r="B960" s="657"/>
      <c r="C960" s="657"/>
      <c r="D960" s="657"/>
      <c r="E960" s="208" t="s">
        <v>291</v>
      </c>
      <c r="F960" s="208">
        <v>0.5</v>
      </c>
      <c r="G960" s="657"/>
      <c r="H960" s="659"/>
      <c r="I960" s="195"/>
    </row>
    <row r="961" spans="1:9" ht="15" customHeight="1">
      <c r="A961" s="384">
        <v>155592</v>
      </c>
      <c r="B961" s="386" t="s">
        <v>30</v>
      </c>
      <c r="C961" s="386" t="s">
        <v>318</v>
      </c>
      <c r="D961" s="386">
        <v>4</v>
      </c>
      <c r="E961" s="207" t="s">
        <v>14</v>
      </c>
      <c r="F961" s="207">
        <v>0.5</v>
      </c>
      <c r="G961" s="386">
        <v>6</v>
      </c>
      <c r="H961" s="706">
        <v>45523</v>
      </c>
      <c r="I961" s="195"/>
    </row>
    <row r="962" spans="1:9" ht="15.75" thickBot="1">
      <c r="A962" s="687"/>
      <c r="B962" s="688"/>
      <c r="C962" s="688"/>
      <c r="D962" s="688"/>
      <c r="E962" s="228" t="s">
        <v>16</v>
      </c>
      <c r="F962" s="228">
        <v>3.5</v>
      </c>
      <c r="G962" s="688"/>
      <c r="H962" s="689"/>
      <c r="I962" s="196"/>
    </row>
    <row r="963" spans="1:9" ht="15" customHeight="1">
      <c r="A963" s="710">
        <v>90739</v>
      </c>
      <c r="B963" s="713" t="s">
        <v>30</v>
      </c>
      <c r="C963" s="280" t="s">
        <v>319</v>
      </c>
      <c r="D963" s="280">
        <v>1.6</v>
      </c>
      <c r="E963" s="280" t="s">
        <v>14</v>
      </c>
      <c r="F963" s="280">
        <v>1.6</v>
      </c>
      <c r="G963" s="280">
        <v>3</v>
      </c>
      <c r="H963" s="716">
        <v>45523</v>
      </c>
      <c r="I963" s="719" t="s">
        <v>33</v>
      </c>
    </row>
    <row r="964" spans="1:9">
      <c r="A964" s="711"/>
      <c r="B964" s="714"/>
      <c r="C964" s="281" t="s">
        <v>320</v>
      </c>
      <c r="D964" s="281">
        <v>7.14</v>
      </c>
      <c r="E964" s="281" t="s">
        <v>16</v>
      </c>
      <c r="F964" s="281">
        <v>7.14</v>
      </c>
      <c r="G964" s="281">
        <v>9</v>
      </c>
      <c r="H964" s="717"/>
      <c r="I964" s="707"/>
    </row>
    <row r="965" spans="1:9" ht="15.75" thickBot="1">
      <c r="A965" s="712"/>
      <c r="B965" s="715"/>
      <c r="C965" s="282" t="s">
        <v>321</v>
      </c>
      <c r="D965" s="282">
        <v>10.8</v>
      </c>
      <c r="E965" s="282" t="s">
        <v>16</v>
      </c>
      <c r="F965" s="282">
        <v>10.8</v>
      </c>
      <c r="G965" s="282">
        <v>12</v>
      </c>
      <c r="H965" s="718"/>
      <c r="I965" s="708"/>
    </row>
    <row r="966" spans="1:9" ht="15" customHeight="1">
      <c r="A966" s="720">
        <v>169593</v>
      </c>
      <c r="B966" s="722" t="s">
        <v>30</v>
      </c>
      <c r="C966" s="722" t="s">
        <v>322</v>
      </c>
      <c r="D966" s="722">
        <v>16.77</v>
      </c>
      <c r="E966" s="283" t="s">
        <v>14</v>
      </c>
      <c r="F966" s="283">
        <v>6.88</v>
      </c>
      <c r="G966" s="722">
        <v>18</v>
      </c>
      <c r="H966" s="724">
        <v>45523</v>
      </c>
      <c r="I966" s="707" t="s">
        <v>33</v>
      </c>
    </row>
    <row r="967" spans="1:9" ht="15.75" thickBot="1">
      <c r="A967" s="721"/>
      <c r="B967" s="723"/>
      <c r="C967" s="723"/>
      <c r="D967" s="723"/>
      <c r="E967" s="282" t="s">
        <v>16</v>
      </c>
      <c r="F967" s="282">
        <v>9.89</v>
      </c>
      <c r="G967" s="723"/>
      <c r="H967" s="725"/>
      <c r="I967" s="708"/>
    </row>
    <row r="968" spans="1:9" ht="15" customHeight="1">
      <c r="A968" s="433">
        <v>151116</v>
      </c>
      <c r="B968" s="434" t="s">
        <v>30</v>
      </c>
      <c r="C968" s="434" t="s">
        <v>13</v>
      </c>
      <c r="D968" s="434">
        <v>8.1</v>
      </c>
      <c r="E968" s="225" t="s">
        <v>31</v>
      </c>
      <c r="F968" s="225">
        <v>0.4</v>
      </c>
      <c r="G968" s="434">
        <v>10</v>
      </c>
      <c r="H968" s="709">
        <v>45523</v>
      </c>
      <c r="I968" s="194"/>
    </row>
    <row r="969" spans="1:9">
      <c r="A969" s="670"/>
      <c r="B969" s="671"/>
      <c r="C969" s="671"/>
      <c r="D969" s="671"/>
      <c r="E969" s="211" t="s">
        <v>14</v>
      </c>
      <c r="F969" s="211">
        <v>4.3</v>
      </c>
      <c r="G969" s="671"/>
      <c r="H969" s="672"/>
      <c r="I969" s="195"/>
    </row>
    <row r="970" spans="1:9">
      <c r="A970" s="670"/>
      <c r="B970" s="671"/>
      <c r="C970" s="671"/>
      <c r="D970" s="671"/>
      <c r="E970" s="211" t="s">
        <v>20</v>
      </c>
      <c r="F970" s="211">
        <v>3</v>
      </c>
      <c r="G970" s="671"/>
      <c r="H970" s="672"/>
      <c r="I970" s="195"/>
    </row>
    <row r="971" spans="1:9" ht="15.75" thickBot="1">
      <c r="A971" s="655"/>
      <c r="B971" s="657"/>
      <c r="C971" s="657"/>
      <c r="D971" s="657"/>
      <c r="E971" s="208" t="s">
        <v>17</v>
      </c>
      <c r="F971" s="208">
        <v>0.4</v>
      </c>
      <c r="G971" s="657"/>
      <c r="H971" s="659"/>
      <c r="I971" s="195"/>
    </row>
    <row r="972" spans="1:9" ht="15" customHeight="1">
      <c r="A972" s="384">
        <v>3103267</v>
      </c>
      <c r="B972" s="386" t="s">
        <v>30</v>
      </c>
      <c r="C972" s="386" t="s">
        <v>323</v>
      </c>
      <c r="D972" s="386">
        <v>32</v>
      </c>
      <c r="E972" s="207" t="s">
        <v>22</v>
      </c>
      <c r="F972" s="207">
        <v>1</v>
      </c>
      <c r="G972" s="386">
        <v>34</v>
      </c>
      <c r="H972" s="706">
        <v>45523</v>
      </c>
      <c r="I972" s="195"/>
    </row>
    <row r="973" spans="1:9">
      <c r="A973" s="670"/>
      <c r="B973" s="671"/>
      <c r="C973" s="671"/>
      <c r="D973" s="671"/>
      <c r="E973" s="211" t="s">
        <v>31</v>
      </c>
      <c r="F973" s="211">
        <v>6</v>
      </c>
      <c r="G973" s="671"/>
      <c r="H973" s="672"/>
      <c r="I973" s="195"/>
    </row>
    <row r="974" spans="1:9">
      <c r="A974" s="670"/>
      <c r="B974" s="671"/>
      <c r="C974" s="671"/>
      <c r="D974" s="671"/>
      <c r="E974" s="211" t="s">
        <v>14</v>
      </c>
      <c r="F974" s="211">
        <v>7</v>
      </c>
      <c r="G974" s="671"/>
      <c r="H974" s="672"/>
      <c r="I974" s="195"/>
    </row>
    <row r="975" spans="1:9">
      <c r="A975" s="670"/>
      <c r="B975" s="671"/>
      <c r="C975" s="671"/>
      <c r="D975" s="671"/>
      <c r="E975" s="211" t="s">
        <v>15</v>
      </c>
      <c r="F975" s="211">
        <v>4</v>
      </c>
      <c r="G975" s="671"/>
      <c r="H975" s="672"/>
      <c r="I975" s="195"/>
    </row>
    <row r="976" spans="1:9">
      <c r="A976" s="670"/>
      <c r="B976" s="671"/>
      <c r="C976" s="671"/>
      <c r="D976" s="671"/>
      <c r="E976" s="211" t="s">
        <v>296</v>
      </c>
      <c r="F976" s="211">
        <v>4</v>
      </c>
      <c r="G976" s="671"/>
      <c r="H976" s="672"/>
      <c r="I976" s="195"/>
    </row>
    <row r="977" spans="1:9">
      <c r="A977" s="670"/>
      <c r="B977" s="671"/>
      <c r="C977" s="671"/>
      <c r="D977" s="671"/>
      <c r="E977" s="211" t="s">
        <v>20</v>
      </c>
      <c r="F977" s="211">
        <v>8</v>
      </c>
      <c r="G977" s="671"/>
      <c r="H977" s="672"/>
      <c r="I977" s="195"/>
    </row>
    <row r="978" spans="1:9" ht="15.75" thickBot="1">
      <c r="A978" s="655"/>
      <c r="B978" s="657"/>
      <c r="C978" s="657"/>
      <c r="D978" s="657"/>
      <c r="E978" s="208" t="s">
        <v>17</v>
      </c>
      <c r="F978" s="208">
        <v>2</v>
      </c>
      <c r="G978" s="657"/>
      <c r="H978" s="659"/>
      <c r="I978" s="195"/>
    </row>
    <row r="979" spans="1:9" ht="15" customHeight="1">
      <c r="A979" s="384">
        <v>95756</v>
      </c>
      <c r="B979" s="386" t="s">
        <v>30</v>
      </c>
      <c r="C979" s="207" t="s">
        <v>324</v>
      </c>
      <c r="D979" s="207">
        <v>10.8</v>
      </c>
      <c r="E979" s="207" t="s">
        <v>14</v>
      </c>
      <c r="F979" s="207">
        <v>10.8</v>
      </c>
      <c r="G979" s="207">
        <v>12</v>
      </c>
      <c r="H979" s="706">
        <v>45523</v>
      </c>
      <c r="I979" s="195"/>
    </row>
    <row r="980" spans="1:9" ht="15.75" thickBot="1">
      <c r="A980" s="655"/>
      <c r="B980" s="657"/>
      <c r="C980" s="208" t="s">
        <v>325</v>
      </c>
      <c r="D980" s="208">
        <v>8.98</v>
      </c>
      <c r="E980" s="208" t="s">
        <v>16</v>
      </c>
      <c r="F980" s="208">
        <v>8.98</v>
      </c>
      <c r="G980" s="208">
        <v>10</v>
      </c>
      <c r="H980" s="659"/>
      <c r="I980" s="195"/>
    </row>
    <row r="981" spans="1:9" ht="15" customHeight="1">
      <c r="A981" s="384">
        <v>88079</v>
      </c>
      <c r="B981" s="386" t="s">
        <v>30</v>
      </c>
      <c r="C981" s="386" t="s">
        <v>326</v>
      </c>
      <c r="D981" s="386">
        <v>33.049999999999997</v>
      </c>
      <c r="E981" s="207" t="s">
        <v>14</v>
      </c>
      <c r="F981" s="207">
        <v>8</v>
      </c>
      <c r="G981" s="386">
        <v>35</v>
      </c>
      <c r="H981" s="706">
        <v>45523</v>
      </c>
      <c r="I981" s="195"/>
    </row>
    <row r="982" spans="1:9">
      <c r="A982" s="670"/>
      <c r="B982" s="671"/>
      <c r="C982" s="671"/>
      <c r="D982" s="671"/>
      <c r="E982" s="211" t="s">
        <v>15</v>
      </c>
      <c r="F982" s="211">
        <v>1.4</v>
      </c>
      <c r="G982" s="671"/>
      <c r="H982" s="672"/>
      <c r="I982" s="195"/>
    </row>
    <row r="983" spans="1:9" ht="15.75" thickBot="1">
      <c r="A983" s="655"/>
      <c r="B983" s="657"/>
      <c r="C983" s="657"/>
      <c r="D983" s="657"/>
      <c r="E983" s="208" t="s">
        <v>16</v>
      </c>
      <c r="F983" s="208">
        <v>23.65</v>
      </c>
      <c r="G983" s="657"/>
      <c r="H983" s="659"/>
      <c r="I983" s="195"/>
    </row>
    <row r="984" spans="1:9" ht="15.75" thickBot="1">
      <c r="A984" s="62">
        <v>175595</v>
      </c>
      <c r="B984" s="63" t="s">
        <v>30</v>
      </c>
      <c r="C984" s="63" t="s">
        <v>327</v>
      </c>
      <c r="D984" s="63">
        <v>3.6</v>
      </c>
      <c r="E984" s="63" t="s">
        <v>16</v>
      </c>
      <c r="F984" s="63">
        <v>3.6</v>
      </c>
      <c r="G984" s="63">
        <v>5</v>
      </c>
      <c r="H984" s="134">
        <v>45523</v>
      </c>
      <c r="I984" s="195"/>
    </row>
    <row r="985" spans="1:9" ht="15" customHeight="1">
      <c r="A985" s="700">
        <v>103067</v>
      </c>
      <c r="B985" s="702" t="s">
        <v>30</v>
      </c>
      <c r="C985" s="702" t="s">
        <v>328</v>
      </c>
      <c r="D985" s="702">
        <v>9.1999999999999993</v>
      </c>
      <c r="E985" s="222" t="s">
        <v>16</v>
      </c>
      <c r="F985" s="222">
        <v>4.5</v>
      </c>
      <c r="G985" s="702">
        <v>11</v>
      </c>
      <c r="H985" s="704">
        <v>45523</v>
      </c>
      <c r="I985" s="698" t="s">
        <v>122</v>
      </c>
    </row>
    <row r="986" spans="1:9" ht="15.75" thickBot="1">
      <c r="A986" s="701"/>
      <c r="B986" s="703"/>
      <c r="C986" s="703"/>
      <c r="D986" s="703"/>
      <c r="E986" s="133" t="s">
        <v>14</v>
      </c>
      <c r="F986" s="133">
        <v>4.7</v>
      </c>
      <c r="G986" s="703"/>
      <c r="H986" s="705"/>
      <c r="I986" s="699"/>
    </row>
    <row r="987" spans="1:9" ht="15" customHeight="1">
      <c r="A987" s="384">
        <v>95467</v>
      </c>
      <c r="B987" s="386" t="s">
        <v>269</v>
      </c>
      <c r="C987" s="207" t="s">
        <v>329</v>
      </c>
      <c r="D987" s="207">
        <v>5</v>
      </c>
      <c r="E987" s="207" t="s">
        <v>16</v>
      </c>
      <c r="F987" s="207">
        <v>5</v>
      </c>
      <c r="G987" s="207">
        <v>7</v>
      </c>
      <c r="H987" s="662">
        <v>45533</v>
      </c>
      <c r="I987" s="195"/>
    </row>
    <row r="988" spans="1:9" ht="15.75" thickBot="1">
      <c r="A988" s="655"/>
      <c r="B988" s="657"/>
      <c r="C988" s="208" t="s">
        <v>330</v>
      </c>
      <c r="D988" s="208">
        <v>5.6</v>
      </c>
      <c r="E988" s="208" t="s">
        <v>16</v>
      </c>
      <c r="F988" s="208">
        <v>5.6</v>
      </c>
      <c r="G988" s="208">
        <v>7</v>
      </c>
      <c r="H988" s="659"/>
      <c r="I988" s="195"/>
    </row>
    <row r="989" spans="1:9" ht="15" customHeight="1">
      <c r="A989" s="384">
        <v>122252</v>
      </c>
      <c r="B989" s="386" t="s">
        <v>269</v>
      </c>
      <c r="C989" s="386" t="s">
        <v>331</v>
      </c>
      <c r="D989" s="386">
        <v>4.8899999999999997</v>
      </c>
      <c r="E989" s="207" t="s">
        <v>14</v>
      </c>
      <c r="F989" s="207">
        <v>2.69</v>
      </c>
      <c r="G989" s="386">
        <v>6</v>
      </c>
      <c r="H989" s="662">
        <v>45533</v>
      </c>
      <c r="I989" s="195"/>
    </row>
    <row r="990" spans="1:9">
      <c r="A990" s="670"/>
      <c r="B990" s="671"/>
      <c r="C990" s="671"/>
      <c r="D990" s="671"/>
      <c r="E990" s="211" t="s">
        <v>16</v>
      </c>
      <c r="F990" s="211">
        <v>1.8</v>
      </c>
      <c r="G990" s="671"/>
      <c r="H990" s="672"/>
      <c r="I990" s="195"/>
    </row>
    <row r="991" spans="1:9" ht="15.75" thickBot="1">
      <c r="A991" s="655"/>
      <c r="B991" s="657"/>
      <c r="C991" s="657"/>
      <c r="D991" s="657"/>
      <c r="E991" s="208" t="s">
        <v>26</v>
      </c>
      <c r="F991" s="208">
        <v>0.4</v>
      </c>
      <c r="G991" s="657"/>
      <c r="H991" s="659"/>
      <c r="I991" s="195"/>
    </row>
    <row r="992" spans="1:9" ht="15" customHeight="1">
      <c r="A992" s="384">
        <v>168331</v>
      </c>
      <c r="B992" s="386" t="s">
        <v>269</v>
      </c>
      <c r="C992" s="207" t="s">
        <v>332</v>
      </c>
      <c r="D992" s="207">
        <v>2.5</v>
      </c>
      <c r="E992" s="207" t="s">
        <v>14</v>
      </c>
      <c r="F992" s="207">
        <v>2.5</v>
      </c>
      <c r="G992" s="207">
        <v>4</v>
      </c>
      <c r="H992" s="662">
        <v>45533</v>
      </c>
      <c r="I992" s="195"/>
    </row>
    <row r="993" spans="1:9" ht="15.75" thickBot="1">
      <c r="A993" s="687"/>
      <c r="B993" s="688"/>
      <c r="C993" s="228" t="s">
        <v>333</v>
      </c>
      <c r="D993" s="228">
        <v>3.44</v>
      </c>
      <c r="E993" s="228" t="s">
        <v>14</v>
      </c>
      <c r="F993" s="228">
        <v>3.44</v>
      </c>
      <c r="G993" s="228">
        <v>5</v>
      </c>
      <c r="H993" s="689"/>
      <c r="I993" s="196"/>
    </row>
    <row r="994" spans="1:9" ht="15" customHeight="1">
      <c r="A994" s="678">
        <v>150809</v>
      </c>
      <c r="B994" s="681" t="s">
        <v>269</v>
      </c>
      <c r="C994" s="681" t="s">
        <v>334</v>
      </c>
      <c r="D994" s="681">
        <v>6</v>
      </c>
      <c r="E994" s="230" t="s">
        <v>14</v>
      </c>
      <c r="F994" s="230">
        <v>4</v>
      </c>
      <c r="G994" s="681">
        <v>8</v>
      </c>
      <c r="H994" s="691">
        <v>45533</v>
      </c>
      <c r="I994" s="698" t="s">
        <v>122</v>
      </c>
    </row>
    <row r="995" spans="1:9" ht="15.75" thickBot="1">
      <c r="A995" s="680"/>
      <c r="B995" s="683"/>
      <c r="C995" s="683"/>
      <c r="D995" s="683"/>
      <c r="E995" s="146" t="s">
        <v>16</v>
      </c>
      <c r="F995" s="146">
        <v>2</v>
      </c>
      <c r="G995" s="683"/>
      <c r="H995" s="686"/>
      <c r="I995" s="699"/>
    </row>
    <row r="996" spans="1:9" ht="15" customHeight="1">
      <c r="A996" s="433">
        <v>153648</v>
      </c>
      <c r="B996" s="434" t="s">
        <v>269</v>
      </c>
      <c r="C996" s="434" t="s">
        <v>334</v>
      </c>
      <c r="D996" s="434">
        <v>7.08</v>
      </c>
      <c r="E996" s="225" t="s">
        <v>16</v>
      </c>
      <c r="F996" s="225">
        <v>4.08</v>
      </c>
      <c r="G996" s="434">
        <v>9</v>
      </c>
      <c r="H996" s="690">
        <v>45533</v>
      </c>
    </row>
    <row r="997" spans="1:9" ht="15.75" thickBot="1">
      <c r="A997" s="655"/>
      <c r="B997" s="657"/>
      <c r="C997" s="657"/>
      <c r="D997" s="657"/>
      <c r="E997" s="208" t="s">
        <v>49</v>
      </c>
      <c r="F997" s="208">
        <v>3</v>
      </c>
      <c r="G997" s="657"/>
      <c r="H997" s="659"/>
      <c r="I997" s="195"/>
    </row>
    <row r="998" spans="1:9" ht="15" customHeight="1">
      <c r="A998" s="384">
        <v>123250</v>
      </c>
      <c r="B998" s="386" t="s">
        <v>121</v>
      </c>
      <c r="C998" s="386" t="s">
        <v>335</v>
      </c>
      <c r="D998" s="386">
        <v>9.34</v>
      </c>
      <c r="E998" s="207" t="s">
        <v>14</v>
      </c>
      <c r="F998" s="207">
        <v>3.24</v>
      </c>
      <c r="G998" s="386">
        <v>11</v>
      </c>
      <c r="H998" s="662">
        <v>45533</v>
      </c>
      <c r="I998" s="195"/>
    </row>
    <row r="999" spans="1:9">
      <c r="A999" s="670"/>
      <c r="B999" s="671"/>
      <c r="C999" s="671"/>
      <c r="D999" s="671"/>
      <c r="E999" s="211" t="s">
        <v>16</v>
      </c>
      <c r="F999" s="211">
        <v>6.1</v>
      </c>
      <c r="G999" s="671"/>
      <c r="H999" s="672"/>
      <c r="I999" s="195"/>
    </row>
    <row r="1000" spans="1:9" ht="15.75" thickBot="1">
      <c r="A1000" s="655"/>
      <c r="B1000" s="657"/>
      <c r="C1000" s="208" t="s">
        <v>336</v>
      </c>
      <c r="D1000" s="208">
        <v>5.3</v>
      </c>
      <c r="E1000" s="208" t="s">
        <v>14</v>
      </c>
      <c r="F1000" s="208">
        <v>5.3</v>
      </c>
      <c r="G1000" s="208">
        <v>7</v>
      </c>
      <c r="H1000" s="659"/>
      <c r="I1000" s="195"/>
    </row>
    <row r="1001" spans="1:9" ht="15.75" thickBot="1">
      <c r="A1001" s="62">
        <v>152723</v>
      </c>
      <c r="B1001" s="63" t="s">
        <v>121</v>
      </c>
      <c r="C1001" s="63" t="s">
        <v>78</v>
      </c>
      <c r="D1001" s="63">
        <v>8.32</v>
      </c>
      <c r="E1001" s="63" t="s">
        <v>16</v>
      </c>
      <c r="F1001" s="63">
        <v>8.32</v>
      </c>
      <c r="G1001" s="63">
        <v>10</v>
      </c>
      <c r="H1001" s="135">
        <v>45533</v>
      </c>
      <c r="I1001" s="195"/>
    </row>
    <row r="1002" spans="1:9" ht="15" customHeight="1">
      <c r="A1002" s="384">
        <v>150455</v>
      </c>
      <c r="B1002" s="386" t="s">
        <v>337</v>
      </c>
      <c r="C1002" s="386" t="s">
        <v>338</v>
      </c>
      <c r="D1002" s="386">
        <v>20.55</v>
      </c>
      <c r="E1002" s="207" t="s">
        <v>16</v>
      </c>
      <c r="F1002" s="207">
        <v>11.8</v>
      </c>
      <c r="G1002" s="386">
        <v>22</v>
      </c>
      <c r="H1002" s="662">
        <v>45527</v>
      </c>
      <c r="I1002" s="195"/>
    </row>
    <row r="1003" spans="1:9">
      <c r="A1003" s="670"/>
      <c r="B1003" s="671"/>
      <c r="C1003" s="671"/>
      <c r="D1003" s="671"/>
      <c r="E1003" s="211" t="s">
        <v>14</v>
      </c>
      <c r="F1003" s="211">
        <v>8.75</v>
      </c>
      <c r="G1003" s="671"/>
      <c r="H1003" s="672"/>
      <c r="I1003" s="195"/>
    </row>
    <row r="1004" spans="1:9">
      <c r="A1004" s="670"/>
      <c r="B1004" s="671"/>
      <c r="C1004" s="211" t="s">
        <v>339</v>
      </c>
      <c r="D1004" s="211">
        <v>1.5</v>
      </c>
      <c r="E1004" s="211" t="s">
        <v>16</v>
      </c>
      <c r="F1004" s="211">
        <v>1.5</v>
      </c>
      <c r="G1004" s="211">
        <v>3</v>
      </c>
      <c r="H1004" s="672"/>
      <c r="I1004" s="195"/>
    </row>
    <row r="1005" spans="1:9">
      <c r="A1005" s="670"/>
      <c r="B1005" s="671"/>
      <c r="C1005" s="424" t="s">
        <v>340</v>
      </c>
      <c r="D1005" s="424">
        <v>19.36</v>
      </c>
      <c r="E1005" s="211" t="s">
        <v>14</v>
      </c>
      <c r="F1005" s="211">
        <v>10.97</v>
      </c>
      <c r="G1005" s="424">
        <v>21</v>
      </c>
      <c r="H1005" s="672"/>
      <c r="I1005" s="195"/>
    </row>
    <row r="1006" spans="1:9" ht="15.75" thickBot="1">
      <c r="A1006" s="655"/>
      <c r="B1006" s="657"/>
      <c r="C1006" s="657"/>
      <c r="D1006" s="657"/>
      <c r="E1006" s="208" t="s">
        <v>16</v>
      </c>
      <c r="F1006" s="208">
        <v>8.39</v>
      </c>
      <c r="G1006" s="657"/>
      <c r="H1006" s="659"/>
      <c r="I1006" s="195"/>
    </row>
    <row r="1007" spans="1:9" ht="15" customHeight="1">
      <c r="A1007" s="384">
        <v>176808</v>
      </c>
      <c r="B1007" s="386" t="s">
        <v>337</v>
      </c>
      <c r="C1007" s="386" t="s">
        <v>338</v>
      </c>
      <c r="D1007" s="386">
        <v>2.25</v>
      </c>
      <c r="E1007" s="207" t="s">
        <v>14</v>
      </c>
      <c r="F1007" s="207">
        <v>0.25</v>
      </c>
      <c r="G1007" s="386">
        <v>4</v>
      </c>
      <c r="H1007" s="662">
        <v>45527</v>
      </c>
      <c r="I1007" s="195"/>
    </row>
    <row r="1008" spans="1:9">
      <c r="A1008" s="670"/>
      <c r="B1008" s="671"/>
      <c r="C1008" s="671"/>
      <c r="D1008" s="671"/>
      <c r="E1008" s="211" t="s">
        <v>16</v>
      </c>
      <c r="F1008" s="211">
        <v>2</v>
      </c>
      <c r="G1008" s="671"/>
      <c r="H1008" s="672"/>
      <c r="I1008" s="195"/>
    </row>
    <row r="1009" spans="1:9">
      <c r="A1009" s="670"/>
      <c r="B1009" s="671"/>
      <c r="C1009" s="424" t="s">
        <v>341</v>
      </c>
      <c r="D1009" s="424">
        <v>0.87</v>
      </c>
      <c r="E1009" s="211" t="s">
        <v>14</v>
      </c>
      <c r="F1009" s="211">
        <v>0.26</v>
      </c>
      <c r="G1009" s="424">
        <v>2</v>
      </c>
      <c r="H1009" s="672"/>
      <c r="I1009" s="195"/>
    </row>
    <row r="1010" spans="1:9" ht="15.75" thickBot="1">
      <c r="A1010" s="655"/>
      <c r="B1010" s="657"/>
      <c r="C1010" s="657"/>
      <c r="D1010" s="657"/>
      <c r="E1010" s="208" t="s">
        <v>16</v>
      </c>
      <c r="F1010" s="208">
        <v>0.61</v>
      </c>
      <c r="G1010" s="657"/>
      <c r="H1010" s="659"/>
      <c r="I1010" s="195"/>
    </row>
    <row r="1011" spans="1:9" ht="15" customHeight="1">
      <c r="A1011" s="384">
        <v>172531</v>
      </c>
      <c r="B1011" s="386" t="s">
        <v>40</v>
      </c>
      <c r="C1011" s="386" t="s">
        <v>342</v>
      </c>
      <c r="D1011" s="386">
        <v>12.2</v>
      </c>
      <c r="E1011" s="207" t="s">
        <v>15</v>
      </c>
      <c r="F1011" s="207">
        <v>7.8</v>
      </c>
      <c r="G1011" s="386">
        <v>14</v>
      </c>
      <c r="H1011" s="662">
        <v>45526</v>
      </c>
      <c r="I1011" s="195"/>
    </row>
    <row r="1012" spans="1:9">
      <c r="A1012" s="670"/>
      <c r="B1012" s="671"/>
      <c r="C1012" s="671"/>
      <c r="D1012" s="671"/>
      <c r="E1012" s="211" t="s">
        <v>17</v>
      </c>
      <c r="F1012" s="211">
        <v>1.1000000000000001</v>
      </c>
      <c r="G1012" s="671"/>
      <c r="H1012" s="672"/>
      <c r="I1012" s="195"/>
    </row>
    <row r="1013" spans="1:9" ht="15.75" thickBot="1">
      <c r="A1013" s="655"/>
      <c r="B1013" s="657"/>
      <c r="C1013" s="657"/>
      <c r="D1013" s="657"/>
      <c r="E1013" s="208" t="s">
        <v>20</v>
      </c>
      <c r="F1013" s="208">
        <v>3.3</v>
      </c>
      <c r="G1013" s="657"/>
      <c r="H1013" s="659"/>
      <c r="I1013" s="195"/>
    </row>
    <row r="1014" spans="1:9" ht="15" customHeight="1">
      <c r="A1014" s="384">
        <v>175546</v>
      </c>
      <c r="B1014" s="386" t="s">
        <v>40</v>
      </c>
      <c r="C1014" s="386" t="s">
        <v>343</v>
      </c>
      <c r="D1014" s="386">
        <v>12.89</v>
      </c>
      <c r="E1014" s="207" t="s">
        <v>17</v>
      </c>
      <c r="F1014" s="207">
        <v>3</v>
      </c>
      <c r="G1014" s="386">
        <v>14</v>
      </c>
      <c r="H1014" s="662">
        <v>45526</v>
      </c>
      <c r="I1014" s="195"/>
    </row>
    <row r="1015" spans="1:9">
      <c r="A1015" s="670"/>
      <c r="B1015" s="671"/>
      <c r="C1015" s="671"/>
      <c r="D1015" s="671"/>
      <c r="E1015" s="211" t="s">
        <v>14</v>
      </c>
      <c r="F1015" s="211">
        <v>0.99</v>
      </c>
      <c r="G1015" s="671"/>
      <c r="H1015" s="672"/>
      <c r="I1015" s="195"/>
    </row>
    <row r="1016" spans="1:9" ht="15.75" thickBot="1">
      <c r="A1016" s="655"/>
      <c r="B1016" s="657"/>
      <c r="C1016" s="657"/>
      <c r="D1016" s="657"/>
      <c r="E1016" s="208" t="s">
        <v>20</v>
      </c>
      <c r="F1016" s="208">
        <v>8.9</v>
      </c>
      <c r="G1016" s="657"/>
      <c r="H1016" s="659"/>
      <c r="I1016" s="195"/>
    </row>
    <row r="1017" spans="1:9" ht="15" customHeight="1">
      <c r="A1017" s="384">
        <v>153886</v>
      </c>
      <c r="B1017" s="386" t="s">
        <v>40</v>
      </c>
      <c r="C1017" s="386" t="s">
        <v>344</v>
      </c>
      <c r="D1017" s="386">
        <v>6.48</v>
      </c>
      <c r="E1017" s="207" t="s">
        <v>239</v>
      </c>
      <c r="F1017" s="207">
        <v>1.23</v>
      </c>
      <c r="G1017" s="386">
        <v>8</v>
      </c>
      <c r="H1017" s="662">
        <v>45526</v>
      </c>
      <c r="I1017" s="195"/>
    </row>
    <row r="1018" spans="1:9">
      <c r="A1018" s="670"/>
      <c r="B1018" s="671"/>
      <c r="C1018" s="671"/>
      <c r="D1018" s="671"/>
      <c r="E1018" s="211" t="s">
        <v>14</v>
      </c>
      <c r="F1018" s="211">
        <v>1.76</v>
      </c>
      <c r="G1018" s="671"/>
      <c r="H1018" s="672"/>
      <c r="I1018" s="195"/>
    </row>
    <row r="1019" spans="1:9">
      <c r="A1019" s="670"/>
      <c r="B1019" s="671"/>
      <c r="C1019" s="671"/>
      <c r="D1019" s="671"/>
      <c r="E1019" s="211" t="s">
        <v>20</v>
      </c>
      <c r="F1019" s="211">
        <v>2.9</v>
      </c>
      <c r="G1019" s="671"/>
      <c r="H1019" s="672"/>
      <c r="I1019" s="195"/>
    </row>
    <row r="1020" spans="1:9" ht="15.75" thickBot="1">
      <c r="A1020" s="655"/>
      <c r="B1020" s="657"/>
      <c r="C1020" s="657"/>
      <c r="D1020" s="657"/>
      <c r="E1020" s="208" t="s">
        <v>17</v>
      </c>
      <c r="F1020" s="208">
        <v>0.59</v>
      </c>
      <c r="G1020" s="657"/>
      <c r="H1020" s="659"/>
      <c r="I1020" s="195"/>
    </row>
    <row r="1021" spans="1:9" ht="15.75" thickBot="1">
      <c r="A1021" s="206">
        <v>3126364</v>
      </c>
      <c r="B1021" s="207" t="s">
        <v>40</v>
      </c>
      <c r="C1021" s="207" t="s">
        <v>345</v>
      </c>
      <c r="D1021" s="207">
        <v>3.45</v>
      </c>
      <c r="E1021" s="207" t="s">
        <v>28</v>
      </c>
      <c r="F1021" s="207">
        <v>3.45</v>
      </c>
      <c r="G1021" s="207">
        <v>5</v>
      </c>
      <c r="H1021" s="229">
        <v>45526</v>
      </c>
      <c r="I1021" s="195"/>
    </row>
    <row r="1022" spans="1:9" ht="15" customHeight="1">
      <c r="A1022" s="384">
        <v>3126362</v>
      </c>
      <c r="B1022" s="386" t="s">
        <v>40</v>
      </c>
      <c r="C1022" s="386" t="s">
        <v>346</v>
      </c>
      <c r="D1022" s="386">
        <v>27.3</v>
      </c>
      <c r="E1022" s="207" t="s">
        <v>28</v>
      </c>
      <c r="F1022" s="207">
        <v>16.2</v>
      </c>
      <c r="G1022" s="386">
        <v>29</v>
      </c>
      <c r="H1022" s="662">
        <v>45526</v>
      </c>
      <c r="I1022" s="195"/>
    </row>
    <row r="1023" spans="1:9" ht="15.75" thickBot="1">
      <c r="A1023" s="655"/>
      <c r="B1023" s="657"/>
      <c r="C1023" s="657"/>
      <c r="D1023" s="657"/>
      <c r="E1023" s="208" t="s">
        <v>15</v>
      </c>
      <c r="F1023" s="208">
        <v>11.1</v>
      </c>
      <c r="G1023" s="657"/>
      <c r="H1023" s="659"/>
      <c r="I1023" s="195"/>
    </row>
    <row r="1024" spans="1:9" ht="15" customHeight="1">
      <c r="A1024" s="384">
        <v>175544</v>
      </c>
      <c r="B1024" s="386" t="s">
        <v>40</v>
      </c>
      <c r="C1024" s="386" t="s">
        <v>347</v>
      </c>
      <c r="D1024" s="386">
        <v>27</v>
      </c>
      <c r="E1024" s="207" t="s">
        <v>20</v>
      </c>
      <c r="F1024" s="207">
        <v>20.25</v>
      </c>
      <c r="G1024" s="386">
        <v>29</v>
      </c>
      <c r="H1024" s="662">
        <v>45526</v>
      </c>
      <c r="I1024" s="195"/>
    </row>
    <row r="1025" spans="1:9" ht="15.75" thickBot="1">
      <c r="A1025" s="655"/>
      <c r="B1025" s="657"/>
      <c r="C1025" s="657"/>
      <c r="D1025" s="657"/>
      <c r="E1025" s="208" t="s">
        <v>17</v>
      </c>
      <c r="F1025" s="208">
        <v>6.75</v>
      </c>
      <c r="G1025" s="657"/>
      <c r="H1025" s="659"/>
      <c r="I1025" s="195"/>
    </row>
    <row r="1026" spans="1:9" ht="15" customHeight="1">
      <c r="A1026" s="384">
        <v>3125992</v>
      </c>
      <c r="B1026" s="386" t="s">
        <v>40</v>
      </c>
      <c r="C1026" s="386" t="s">
        <v>348</v>
      </c>
      <c r="D1026" s="386">
        <v>7.07</v>
      </c>
      <c r="E1026" s="207" t="s">
        <v>17</v>
      </c>
      <c r="F1026" s="207">
        <v>0.86</v>
      </c>
      <c r="G1026" s="386">
        <v>9</v>
      </c>
      <c r="H1026" s="662">
        <v>45526</v>
      </c>
      <c r="I1026" s="195"/>
    </row>
    <row r="1027" spans="1:9">
      <c r="A1027" s="670"/>
      <c r="B1027" s="671"/>
      <c r="C1027" s="671"/>
      <c r="D1027" s="671"/>
      <c r="E1027" s="211" t="s">
        <v>31</v>
      </c>
      <c r="F1027" s="211">
        <v>0.72</v>
      </c>
      <c r="G1027" s="671"/>
      <c r="H1027" s="672"/>
      <c r="I1027" s="195"/>
    </row>
    <row r="1028" spans="1:9" ht="15.75" thickBot="1">
      <c r="A1028" s="655"/>
      <c r="B1028" s="657"/>
      <c r="C1028" s="657"/>
      <c r="D1028" s="657"/>
      <c r="E1028" s="208" t="s">
        <v>20</v>
      </c>
      <c r="F1028" s="208">
        <v>5.49</v>
      </c>
      <c r="G1028" s="657"/>
      <c r="H1028" s="659"/>
      <c r="I1028" s="195"/>
    </row>
    <row r="1029" spans="1:9" ht="15" customHeight="1">
      <c r="A1029" s="384">
        <v>175547</v>
      </c>
      <c r="B1029" s="386" t="s">
        <v>54</v>
      </c>
      <c r="C1029" s="386" t="s">
        <v>349</v>
      </c>
      <c r="D1029" s="386">
        <v>11.93</v>
      </c>
      <c r="E1029" s="207" t="s">
        <v>28</v>
      </c>
      <c r="F1029" s="207">
        <v>4.7</v>
      </c>
      <c r="G1029" s="386">
        <v>13</v>
      </c>
      <c r="H1029" s="662">
        <v>45530</v>
      </c>
      <c r="I1029" s="195"/>
    </row>
    <row r="1030" spans="1:9" ht="15.75" thickBot="1">
      <c r="A1030" s="655"/>
      <c r="B1030" s="657"/>
      <c r="C1030" s="657"/>
      <c r="D1030" s="657"/>
      <c r="E1030" s="208" t="s">
        <v>21</v>
      </c>
      <c r="F1030" s="208">
        <v>7.23</v>
      </c>
      <c r="G1030" s="657"/>
      <c r="H1030" s="659"/>
      <c r="I1030" s="195"/>
    </row>
    <row r="1031" spans="1:9" ht="15" customHeight="1">
      <c r="A1031" s="384">
        <v>3126203</v>
      </c>
      <c r="B1031" s="386" t="s">
        <v>54</v>
      </c>
      <c r="C1031" s="386" t="s">
        <v>350</v>
      </c>
      <c r="D1031" s="386">
        <v>16.45</v>
      </c>
      <c r="E1031" s="207" t="s">
        <v>28</v>
      </c>
      <c r="F1031" s="207">
        <v>6.51</v>
      </c>
      <c r="G1031" s="386">
        <v>18</v>
      </c>
      <c r="H1031" s="662">
        <v>45530</v>
      </c>
      <c r="I1031" s="195"/>
    </row>
    <row r="1032" spans="1:9" ht="15.75" thickBot="1">
      <c r="A1032" s="655"/>
      <c r="B1032" s="657"/>
      <c r="C1032" s="657"/>
      <c r="D1032" s="657"/>
      <c r="E1032" s="208" t="s">
        <v>21</v>
      </c>
      <c r="F1032" s="208">
        <v>9.94</v>
      </c>
      <c r="G1032" s="657"/>
      <c r="H1032" s="659"/>
      <c r="I1032" s="195"/>
    </row>
    <row r="1033" spans="1:9" ht="15" customHeight="1">
      <c r="A1033" s="384">
        <v>175545</v>
      </c>
      <c r="B1033" s="386" t="s">
        <v>54</v>
      </c>
      <c r="C1033" s="386" t="s">
        <v>351</v>
      </c>
      <c r="D1033" s="386">
        <v>25.98</v>
      </c>
      <c r="E1033" s="207" t="s">
        <v>14</v>
      </c>
      <c r="F1033" s="207">
        <v>10.46</v>
      </c>
      <c r="G1033" s="386">
        <v>27</v>
      </c>
      <c r="H1033" s="662">
        <v>45530</v>
      </c>
      <c r="I1033" s="195"/>
    </row>
    <row r="1034" spans="1:9" ht="15.75" thickBot="1">
      <c r="A1034" s="655"/>
      <c r="B1034" s="657"/>
      <c r="C1034" s="657"/>
      <c r="D1034" s="657"/>
      <c r="E1034" s="208" t="s">
        <v>16</v>
      </c>
      <c r="F1034" s="208">
        <v>15.52</v>
      </c>
      <c r="G1034" s="657"/>
      <c r="H1034" s="659"/>
      <c r="I1034" s="195"/>
    </row>
    <row r="1035" spans="1:9" ht="15" customHeight="1">
      <c r="A1035" s="384">
        <v>3104279</v>
      </c>
      <c r="B1035" s="386" t="s">
        <v>54</v>
      </c>
      <c r="C1035" s="386" t="s">
        <v>352</v>
      </c>
      <c r="D1035" s="386">
        <v>20.38</v>
      </c>
      <c r="E1035" s="207" t="s">
        <v>16</v>
      </c>
      <c r="F1035" s="207">
        <v>14.26</v>
      </c>
      <c r="G1035" s="386">
        <v>22</v>
      </c>
      <c r="H1035" s="662">
        <v>45530</v>
      </c>
      <c r="I1035" s="195"/>
    </row>
    <row r="1036" spans="1:9" ht="15.75" thickBot="1">
      <c r="A1036" s="655"/>
      <c r="B1036" s="657"/>
      <c r="C1036" s="657"/>
      <c r="D1036" s="657"/>
      <c r="E1036" s="208" t="s">
        <v>14</v>
      </c>
      <c r="F1036" s="208">
        <v>6.12</v>
      </c>
      <c r="G1036" s="657"/>
      <c r="H1036" s="659"/>
      <c r="I1036" s="195"/>
    </row>
    <row r="1037" spans="1:9" ht="15" customHeight="1">
      <c r="A1037" s="384">
        <v>94091</v>
      </c>
      <c r="B1037" s="386" t="s">
        <v>54</v>
      </c>
      <c r="C1037" s="386" t="s">
        <v>353</v>
      </c>
      <c r="D1037" s="386">
        <v>7.8</v>
      </c>
      <c r="E1037" s="207" t="s">
        <v>26</v>
      </c>
      <c r="F1037" s="207">
        <v>2.65</v>
      </c>
      <c r="G1037" s="386">
        <v>9</v>
      </c>
      <c r="H1037" s="662">
        <v>45530</v>
      </c>
      <c r="I1037" s="195"/>
    </row>
    <row r="1038" spans="1:9">
      <c r="A1038" s="670"/>
      <c r="B1038" s="671"/>
      <c r="C1038" s="671"/>
      <c r="D1038" s="671"/>
      <c r="E1038" s="211" t="s">
        <v>16</v>
      </c>
      <c r="F1038" s="211">
        <v>2.62</v>
      </c>
      <c r="G1038" s="671"/>
      <c r="H1038" s="672"/>
      <c r="I1038" s="195"/>
    </row>
    <row r="1039" spans="1:9">
      <c r="A1039" s="670"/>
      <c r="B1039" s="671"/>
      <c r="C1039" s="671"/>
      <c r="D1039" s="671"/>
      <c r="E1039" s="211" t="s">
        <v>14</v>
      </c>
      <c r="F1039" s="211">
        <v>2.5299999999999998</v>
      </c>
      <c r="G1039" s="671"/>
      <c r="H1039" s="672"/>
      <c r="I1039" s="195"/>
    </row>
    <row r="1040" spans="1:9">
      <c r="A1040" s="670"/>
      <c r="B1040" s="671"/>
      <c r="C1040" s="211" t="s">
        <v>354</v>
      </c>
      <c r="D1040" s="211">
        <v>4.5</v>
      </c>
      <c r="E1040" s="211" t="s">
        <v>16</v>
      </c>
      <c r="F1040" s="211">
        <v>4.5</v>
      </c>
      <c r="G1040" s="211">
        <v>6</v>
      </c>
      <c r="H1040" s="672"/>
      <c r="I1040" s="195"/>
    </row>
    <row r="1041" spans="1:9" ht="15.75" thickBot="1">
      <c r="A1041" s="655"/>
      <c r="B1041" s="657"/>
      <c r="C1041" s="208" t="s">
        <v>355</v>
      </c>
      <c r="D1041" s="208">
        <v>4.5</v>
      </c>
      <c r="E1041" s="208" t="s">
        <v>14</v>
      </c>
      <c r="F1041" s="208">
        <v>4.5</v>
      </c>
      <c r="G1041" s="208">
        <v>6</v>
      </c>
      <c r="H1041" s="659"/>
      <c r="I1041" s="195"/>
    </row>
    <row r="1042" spans="1:9" ht="15" customHeight="1">
      <c r="A1042" s="384">
        <v>151268</v>
      </c>
      <c r="B1042" s="386" t="s">
        <v>356</v>
      </c>
      <c r="C1042" s="386" t="s">
        <v>357</v>
      </c>
      <c r="D1042" s="386">
        <v>5.76</v>
      </c>
      <c r="E1042" s="207" t="s">
        <v>16</v>
      </c>
      <c r="F1042" s="207">
        <v>3.76</v>
      </c>
      <c r="G1042" s="386">
        <v>7</v>
      </c>
      <c r="H1042" s="662">
        <v>45530</v>
      </c>
      <c r="I1042" s="195"/>
    </row>
    <row r="1043" spans="1:9" ht="15.75" thickBot="1">
      <c r="A1043" s="655"/>
      <c r="B1043" s="657"/>
      <c r="C1043" s="657"/>
      <c r="D1043" s="657"/>
      <c r="E1043" s="208" t="s">
        <v>26</v>
      </c>
      <c r="F1043" s="208">
        <v>2</v>
      </c>
      <c r="G1043" s="657"/>
      <c r="H1043" s="659"/>
      <c r="I1043" s="195"/>
    </row>
    <row r="1044" spans="1:9" ht="15" customHeight="1">
      <c r="A1044" s="508">
        <v>169372</v>
      </c>
      <c r="B1044" s="485" t="s">
        <v>41</v>
      </c>
      <c r="C1044" s="207" t="s">
        <v>358</v>
      </c>
      <c r="D1044" s="207">
        <v>8.6</v>
      </c>
      <c r="E1044" s="207" t="s">
        <v>16</v>
      </c>
      <c r="F1044" s="207">
        <v>8.6</v>
      </c>
      <c r="G1044" s="207">
        <v>10</v>
      </c>
      <c r="H1044" s="667">
        <v>45532</v>
      </c>
      <c r="I1044" s="195"/>
    </row>
    <row r="1045" spans="1:9" ht="15.75" thickBot="1">
      <c r="A1045" s="510"/>
      <c r="B1045" s="481"/>
      <c r="C1045" s="208" t="s">
        <v>359</v>
      </c>
      <c r="D1045" s="208">
        <v>3</v>
      </c>
      <c r="E1045" s="208" t="s">
        <v>16</v>
      </c>
      <c r="F1045" s="208">
        <v>3</v>
      </c>
      <c r="G1045" s="208">
        <v>5</v>
      </c>
      <c r="H1045" s="669"/>
      <c r="I1045" s="195"/>
    </row>
    <row r="1046" spans="1:9" ht="15" customHeight="1">
      <c r="A1046" s="384">
        <v>154560</v>
      </c>
      <c r="B1046" s="386" t="s">
        <v>32</v>
      </c>
      <c r="C1046" s="386" t="s">
        <v>360</v>
      </c>
      <c r="D1046" s="386">
        <v>5.5</v>
      </c>
      <c r="E1046" s="207" t="s">
        <v>14</v>
      </c>
      <c r="F1046" s="207">
        <v>2.7</v>
      </c>
      <c r="G1046" s="386">
        <v>7</v>
      </c>
      <c r="H1046" s="662">
        <v>45532</v>
      </c>
      <c r="I1046" s="195"/>
    </row>
    <row r="1047" spans="1:9" ht="15.75" thickBot="1">
      <c r="A1047" s="655"/>
      <c r="B1047" s="657"/>
      <c r="C1047" s="657"/>
      <c r="D1047" s="657"/>
      <c r="E1047" s="208" t="s">
        <v>16</v>
      </c>
      <c r="F1047" s="208">
        <v>2.8</v>
      </c>
      <c r="G1047" s="657"/>
      <c r="H1047" s="659"/>
      <c r="I1047" s="195"/>
    </row>
    <row r="1048" spans="1:9" ht="15" customHeight="1">
      <c r="A1048" s="384">
        <v>154564</v>
      </c>
      <c r="B1048" s="386" t="s">
        <v>32</v>
      </c>
      <c r="C1048" s="386" t="s">
        <v>361</v>
      </c>
      <c r="D1048" s="386">
        <v>9.1</v>
      </c>
      <c r="E1048" s="207" t="s">
        <v>14</v>
      </c>
      <c r="F1048" s="207">
        <v>1.6</v>
      </c>
      <c r="G1048" s="386">
        <v>11</v>
      </c>
      <c r="H1048" s="662">
        <v>45532</v>
      </c>
      <c r="I1048" s="195"/>
    </row>
    <row r="1049" spans="1:9" ht="15.75" thickBot="1">
      <c r="A1049" s="655"/>
      <c r="B1049" s="657"/>
      <c r="C1049" s="657"/>
      <c r="D1049" s="657"/>
      <c r="E1049" s="208" t="s">
        <v>16</v>
      </c>
      <c r="F1049" s="208">
        <v>7.5</v>
      </c>
      <c r="G1049" s="657"/>
      <c r="H1049" s="659"/>
      <c r="I1049" s="195"/>
    </row>
    <row r="1050" spans="1:9" ht="15" customHeight="1">
      <c r="A1050" s="384">
        <v>3103388</v>
      </c>
      <c r="B1050" s="386" t="s">
        <v>121</v>
      </c>
      <c r="C1050" s="386" t="s">
        <v>362</v>
      </c>
      <c r="D1050" s="386">
        <f>SUM(F1050:F1051)</f>
        <v>16.399999999999999</v>
      </c>
      <c r="E1050" s="207" t="s">
        <v>14</v>
      </c>
      <c r="F1050" s="207">
        <v>7.6</v>
      </c>
      <c r="G1050" s="386">
        <v>18</v>
      </c>
      <c r="H1050" s="662">
        <v>45532</v>
      </c>
      <c r="I1050" s="195"/>
    </row>
    <row r="1051" spans="1:9" ht="15.75" thickBot="1">
      <c r="A1051" s="655"/>
      <c r="B1051" s="657"/>
      <c r="C1051" s="657"/>
      <c r="D1051" s="657"/>
      <c r="E1051" s="208" t="s">
        <v>16</v>
      </c>
      <c r="F1051" s="208">
        <v>8.8000000000000007</v>
      </c>
      <c r="G1051" s="657"/>
      <c r="H1051" s="659"/>
      <c r="I1051" s="195"/>
    </row>
    <row r="1052" spans="1:9" ht="15" customHeight="1">
      <c r="A1052" s="537">
        <v>150828</v>
      </c>
      <c r="B1052" s="443" t="s">
        <v>269</v>
      </c>
      <c r="C1052" s="443" t="s">
        <v>363</v>
      </c>
      <c r="D1052" s="443">
        <f>SUM(F1052:F1054)</f>
        <v>9</v>
      </c>
      <c r="E1052" s="337" t="s">
        <v>49</v>
      </c>
      <c r="F1052" s="337">
        <v>3</v>
      </c>
      <c r="G1052" s="443">
        <v>11</v>
      </c>
      <c r="H1052" s="697">
        <v>45532</v>
      </c>
      <c r="I1052" s="375" t="s">
        <v>33</v>
      </c>
    </row>
    <row r="1053" spans="1:9">
      <c r="A1053" s="693"/>
      <c r="B1053" s="695"/>
      <c r="C1053" s="695"/>
      <c r="D1053" s="695"/>
      <c r="E1053" s="338" t="s">
        <v>364</v>
      </c>
      <c r="F1053" s="338">
        <v>3</v>
      </c>
      <c r="G1053" s="695"/>
      <c r="H1053" s="695"/>
      <c r="I1053" s="376"/>
    </row>
    <row r="1054" spans="1:9" ht="15.75" customHeight="1" thickBot="1">
      <c r="A1054" s="694"/>
      <c r="B1054" s="696"/>
      <c r="C1054" s="696"/>
      <c r="D1054" s="696"/>
      <c r="E1054" s="339" t="s">
        <v>62</v>
      </c>
      <c r="F1054" s="339">
        <v>3</v>
      </c>
      <c r="G1054" s="696"/>
      <c r="H1054" s="696"/>
      <c r="I1054" s="377"/>
    </row>
    <row r="1055" spans="1:9" ht="15" customHeight="1">
      <c r="A1055" s="384">
        <v>3103265</v>
      </c>
      <c r="B1055" s="386" t="s">
        <v>269</v>
      </c>
      <c r="C1055" s="386" t="s">
        <v>365</v>
      </c>
      <c r="D1055" s="386">
        <v>1.4</v>
      </c>
      <c r="E1055" s="207" t="s">
        <v>14</v>
      </c>
      <c r="F1055" s="207">
        <v>0.4</v>
      </c>
      <c r="G1055" s="386">
        <v>3</v>
      </c>
      <c r="H1055" s="662">
        <v>45534</v>
      </c>
      <c r="I1055" s="195"/>
    </row>
    <row r="1056" spans="1:9" ht="15.75" thickBot="1">
      <c r="A1056" s="655"/>
      <c r="B1056" s="657"/>
      <c r="C1056" s="657"/>
      <c r="D1056" s="657"/>
      <c r="E1056" s="208" t="s">
        <v>16</v>
      </c>
      <c r="F1056" s="208">
        <v>1</v>
      </c>
      <c r="G1056" s="657"/>
      <c r="H1056" s="659"/>
      <c r="I1056" s="195"/>
    </row>
    <row r="1057" spans="1:9" ht="15" customHeight="1">
      <c r="A1057" s="384">
        <v>114836</v>
      </c>
      <c r="B1057" s="386" t="s">
        <v>269</v>
      </c>
      <c r="C1057" s="386" t="s">
        <v>366</v>
      </c>
      <c r="D1057" s="386">
        <v>5.0999999999999996</v>
      </c>
      <c r="E1057" s="207" t="s">
        <v>14</v>
      </c>
      <c r="F1057" s="207">
        <v>2</v>
      </c>
      <c r="G1057" s="386">
        <v>7</v>
      </c>
      <c r="H1057" s="662">
        <v>45534</v>
      </c>
      <c r="I1057" s="195"/>
    </row>
    <row r="1058" spans="1:9" ht="15.75" thickBot="1">
      <c r="A1058" s="655"/>
      <c r="B1058" s="657"/>
      <c r="C1058" s="657"/>
      <c r="D1058" s="657"/>
      <c r="E1058" s="208" t="s">
        <v>16</v>
      </c>
      <c r="F1058" s="208">
        <v>3.1</v>
      </c>
      <c r="G1058" s="657"/>
      <c r="H1058" s="659"/>
      <c r="I1058" s="195"/>
    </row>
    <row r="1059" spans="1:9" ht="15" customHeight="1">
      <c r="A1059" s="384">
        <v>151404</v>
      </c>
      <c r="B1059" s="386" t="s">
        <v>30</v>
      </c>
      <c r="C1059" s="386" t="s">
        <v>367</v>
      </c>
      <c r="D1059" s="386">
        <v>14.7</v>
      </c>
      <c r="E1059" s="207" t="s">
        <v>14</v>
      </c>
      <c r="F1059" s="207">
        <v>11</v>
      </c>
      <c r="G1059" s="386">
        <v>16</v>
      </c>
      <c r="H1059" s="662">
        <v>45534</v>
      </c>
      <c r="I1059" s="195"/>
    </row>
    <row r="1060" spans="1:9">
      <c r="A1060" s="670"/>
      <c r="B1060" s="671"/>
      <c r="C1060" s="671"/>
      <c r="D1060" s="671"/>
      <c r="E1060" s="211" t="s">
        <v>15</v>
      </c>
      <c r="F1060" s="211">
        <v>3.7</v>
      </c>
      <c r="G1060" s="671"/>
      <c r="H1060" s="672"/>
      <c r="I1060" s="195"/>
    </row>
    <row r="1061" spans="1:9">
      <c r="A1061" s="670"/>
      <c r="B1061" s="671"/>
      <c r="C1061" s="424" t="s">
        <v>78</v>
      </c>
      <c r="D1061" s="424">
        <v>3.6</v>
      </c>
      <c r="E1061" s="211" t="s">
        <v>17</v>
      </c>
      <c r="F1061" s="211">
        <v>0.18</v>
      </c>
      <c r="G1061" s="424">
        <v>5</v>
      </c>
      <c r="H1061" s="672"/>
      <c r="I1061" s="195"/>
    </row>
    <row r="1062" spans="1:9">
      <c r="A1062" s="670"/>
      <c r="B1062" s="671"/>
      <c r="C1062" s="671"/>
      <c r="D1062" s="671"/>
      <c r="E1062" s="211" t="s">
        <v>31</v>
      </c>
      <c r="F1062" s="211">
        <v>0.18</v>
      </c>
      <c r="G1062" s="671"/>
      <c r="H1062" s="672"/>
      <c r="I1062" s="195"/>
    </row>
    <row r="1063" spans="1:9" ht="15.75" thickBot="1">
      <c r="A1063" s="655"/>
      <c r="B1063" s="657"/>
      <c r="C1063" s="657"/>
      <c r="D1063" s="657"/>
      <c r="E1063" s="208" t="s">
        <v>20</v>
      </c>
      <c r="F1063" s="208">
        <v>3.24</v>
      </c>
      <c r="G1063" s="657"/>
      <c r="H1063" s="659"/>
      <c r="I1063" s="195"/>
    </row>
    <row r="1064" spans="1:9" ht="15" customHeight="1">
      <c r="A1064" s="384">
        <v>105295</v>
      </c>
      <c r="B1064" s="386" t="s">
        <v>126</v>
      </c>
      <c r="C1064" s="207" t="s">
        <v>368</v>
      </c>
      <c r="D1064" s="207">
        <v>2.5</v>
      </c>
      <c r="E1064" s="207" t="s">
        <v>16</v>
      </c>
      <c r="F1064" s="207">
        <v>2.5</v>
      </c>
      <c r="G1064" s="207">
        <v>4</v>
      </c>
      <c r="H1064" s="662">
        <v>45534</v>
      </c>
      <c r="I1064" s="195"/>
    </row>
    <row r="1065" spans="1:9">
      <c r="A1065" s="670"/>
      <c r="B1065" s="671"/>
      <c r="C1065" s="424" t="s">
        <v>369</v>
      </c>
      <c r="D1065" s="424">
        <v>18</v>
      </c>
      <c r="E1065" s="211" t="s">
        <v>26</v>
      </c>
      <c r="F1065" s="211">
        <v>6.3</v>
      </c>
      <c r="G1065" s="424">
        <v>20</v>
      </c>
      <c r="H1065" s="672"/>
      <c r="I1065" s="195"/>
    </row>
    <row r="1066" spans="1:9">
      <c r="A1066" s="670"/>
      <c r="B1066" s="671"/>
      <c r="C1066" s="671"/>
      <c r="D1066" s="671"/>
      <c r="E1066" s="211" t="s">
        <v>14</v>
      </c>
      <c r="F1066" s="211">
        <v>4.2</v>
      </c>
      <c r="G1066" s="671"/>
      <c r="H1066" s="672"/>
      <c r="I1066" s="195"/>
    </row>
    <row r="1067" spans="1:9">
      <c r="A1067" s="670"/>
      <c r="B1067" s="671"/>
      <c r="C1067" s="671"/>
      <c r="D1067" s="671"/>
      <c r="E1067" s="211" t="s">
        <v>16</v>
      </c>
      <c r="F1067" s="211">
        <v>7.5</v>
      </c>
      <c r="G1067" s="671"/>
      <c r="H1067" s="672"/>
      <c r="I1067" s="195"/>
    </row>
    <row r="1068" spans="1:9" ht="15.75" thickBot="1">
      <c r="A1068" s="655"/>
      <c r="B1068" s="657"/>
      <c r="C1068" s="208" t="s">
        <v>370</v>
      </c>
      <c r="D1068" s="208">
        <v>3.12</v>
      </c>
      <c r="E1068" s="208" t="s">
        <v>16</v>
      </c>
      <c r="F1068" s="208">
        <v>3.12</v>
      </c>
      <c r="G1068" s="208">
        <v>5</v>
      </c>
      <c r="H1068" s="659"/>
      <c r="I1068" s="195"/>
    </row>
    <row r="1069" spans="1:9" ht="15" customHeight="1">
      <c r="A1069" s="384">
        <v>96240</v>
      </c>
      <c r="B1069" s="386" t="s">
        <v>119</v>
      </c>
      <c r="C1069" s="207" t="s">
        <v>172</v>
      </c>
      <c r="D1069" s="207">
        <v>1.42</v>
      </c>
      <c r="E1069" s="207" t="s">
        <v>14</v>
      </c>
      <c r="F1069" s="207">
        <v>1.42</v>
      </c>
      <c r="G1069" s="207">
        <v>3</v>
      </c>
      <c r="H1069" s="662">
        <v>45534</v>
      </c>
      <c r="I1069" s="195"/>
    </row>
    <row r="1070" spans="1:9">
      <c r="A1070" s="670"/>
      <c r="B1070" s="671"/>
      <c r="C1070" s="211" t="s">
        <v>371</v>
      </c>
      <c r="D1070" s="211">
        <v>1.92</v>
      </c>
      <c r="E1070" s="211" t="s">
        <v>16</v>
      </c>
      <c r="F1070" s="211">
        <v>1.92</v>
      </c>
      <c r="G1070" s="211">
        <v>3</v>
      </c>
      <c r="H1070" s="672"/>
      <c r="I1070" s="195"/>
    </row>
    <row r="1071" spans="1:9">
      <c r="A1071" s="670"/>
      <c r="B1071" s="671"/>
      <c r="C1071" s="424" t="s">
        <v>372</v>
      </c>
      <c r="D1071" s="424">
        <v>3.02</v>
      </c>
      <c r="E1071" s="211" t="s">
        <v>14</v>
      </c>
      <c r="F1071" s="211">
        <v>1.99</v>
      </c>
      <c r="G1071" s="424">
        <v>5</v>
      </c>
      <c r="H1071" s="672"/>
      <c r="I1071" s="195"/>
    </row>
    <row r="1072" spans="1:9">
      <c r="A1072" s="670"/>
      <c r="B1072" s="671"/>
      <c r="C1072" s="671"/>
      <c r="D1072" s="671"/>
      <c r="E1072" s="211" t="s">
        <v>16</v>
      </c>
      <c r="F1072" s="211">
        <v>1.03</v>
      </c>
      <c r="G1072" s="671"/>
      <c r="H1072" s="672"/>
      <c r="I1072" s="195"/>
    </row>
    <row r="1073" spans="1:9">
      <c r="A1073" s="670"/>
      <c r="B1073" s="671"/>
      <c r="C1073" s="424" t="s">
        <v>373</v>
      </c>
      <c r="D1073" s="424">
        <v>3.62</v>
      </c>
      <c r="E1073" s="211" t="s">
        <v>14</v>
      </c>
      <c r="F1073" s="211">
        <v>0.67</v>
      </c>
      <c r="G1073" s="424">
        <v>5</v>
      </c>
      <c r="H1073" s="672"/>
      <c r="I1073" s="195"/>
    </row>
    <row r="1074" spans="1:9">
      <c r="A1074" s="670"/>
      <c r="B1074" s="671"/>
      <c r="C1074" s="671"/>
      <c r="D1074" s="671"/>
      <c r="E1074" s="211" t="s">
        <v>16</v>
      </c>
      <c r="F1074" s="211">
        <v>2.3199999999999998</v>
      </c>
      <c r="G1074" s="671"/>
      <c r="H1074" s="672"/>
      <c r="I1074" s="195"/>
    </row>
    <row r="1075" spans="1:9">
      <c r="A1075" s="670"/>
      <c r="B1075" s="671"/>
      <c r="C1075" s="671"/>
      <c r="D1075" s="671"/>
      <c r="E1075" s="211" t="s">
        <v>26</v>
      </c>
      <c r="F1075" s="211">
        <v>0.63</v>
      </c>
      <c r="G1075" s="671"/>
      <c r="H1075" s="672"/>
      <c r="I1075" s="195"/>
    </row>
    <row r="1076" spans="1:9">
      <c r="A1076" s="670"/>
      <c r="B1076" s="671"/>
      <c r="C1076" s="211" t="s">
        <v>374</v>
      </c>
      <c r="D1076" s="211">
        <v>1.48</v>
      </c>
      <c r="E1076" s="211" t="s">
        <v>16</v>
      </c>
      <c r="F1076" s="211">
        <v>1.48</v>
      </c>
      <c r="G1076" s="211">
        <v>3</v>
      </c>
      <c r="H1076" s="672"/>
      <c r="I1076" s="195"/>
    </row>
    <row r="1077" spans="1:9">
      <c r="A1077" s="670"/>
      <c r="B1077" s="671"/>
      <c r="C1077" s="424" t="s">
        <v>375</v>
      </c>
      <c r="D1077" s="424">
        <v>7.14</v>
      </c>
      <c r="E1077" s="211" t="s">
        <v>14</v>
      </c>
      <c r="F1077" s="211">
        <v>4.75</v>
      </c>
      <c r="G1077" s="424">
        <v>9</v>
      </c>
      <c r="H1077" s="672"/>
      <c r="I1077" s="195"/>
    </row>
    <row r="1078" spans="1:9" ht="15.75" thickBot="1">
      <c r="A1078" s="655"/>
      <c r="B1078" s="657"/>
      <c r="C1078" s="657"/>
      <c r="D1078" s="657"/>
      <c r="E1078" s="208" t="s">
        <v>16</v>
      </c>
      <c r="F1078" s="208">
        <v>2.39</v>
      </c>
      <c r="G1078" s="657"/>
      <c r="H1078" s="659"/>
      <c r="I1078" s="195"/>
    </row>
    <row r="1079" spans="1:9" ht="15" customHeight="1">
      <c r="A1079" s="384">
        <v>109266</v>
      </c>
      <c r="B1079" s="386" t="s">
        <v>119</v>
      </c>
      <c r="C1079" s="386">
        <v>2006</v>
      </c>
      <c r="D1079" s="386">
        <v>4</v>
      </c>
      <c r="E1079" s="207" t="s">
        <v>14</v>
      </c>
      <c r="F1079" s="207">
        <v>3.6</v>
      </c>
      <c r="G1079" s="386">
        <v>6</v>
      </c>
      <c r="H1079" s="662">
        <v>45534</v>
      </c>
      <c r="I1079" s="195"/>
    </row>
    <row r="1080" spans="1:9">
      <c r="A1080" s="670"/>
      <c r="B1080" s="671"/>
      <c r="C1080" s="671"/>
      <c r="D1080" s="671"/>
      <c r="E1080" s="211" t="s">
        <v>16</v>
      </c>
      <c r="F1080" s="211">
        <v>0.4</v>
      </c>
      <c r="G1080" s="671"/>
      <c r="H1080" s="672"/>
      <c r="I1080" s="195"/>
    </row>
    <row r="1081" spans="1:9">
      <c r="A1081" s="670"/>
      <c r="B1081" s="671"/>
      <c r="C1081" s="424" t="s">
        <v>376</v>
      </c>
      <c r="D1081" s="424">
        <v>5.4</v>
      </c>
      <c r="E1081" s="211" t="s">
        <v>14</v>
      </c>
      <c r="F1081" s="211">
        <v>0.8</v>
      </c>
      <c r="G1081" s="424">
        <v>7</v>
      </c>
      <c r="H1081" s="672"/>
      <c r="I1081" s="195"/>
    </row>
    <row r="1082" spans="1:9" ht="15.75" thickBot="1">
      <c r="A1082" s="655"/>
      <c r="B1082" s="657"/>
      <c r="C1082" s="657"/>
      <c r="D1082" s="657"/>
      <c r="E1082" s="208" t="s">
        <v>16</v>
      </c>
      <c r="F1082" s="208">
        <v>4.5999999999999996</v>
      </c>
      <c r="G1082" s="657"/>
      <c r="H1082" s="659"/>
      <c r="I1082" s="195"/>
    </row>
    <row r="1083" spans="1:9" ht="15" customHeight="1">
      <c r="A1083" s="384">
        <v>109366</v>
      </c>
      <c r="B1083" s="386" t="s">
        <v>51</v>
      </c>
      <c r="C1083" s="386" t="s">
        <v>377</v>
      </c>
      <c r="D1083" s="386">
        <v>6.8</v>
      </c>
      <c r="E1083" s="207" t="s">
        <v>15</v>
      </c>
      <c r="F1083" s="207">
        <v>3.42</v>
      </c>
      <c r="G1083" s="386">
        <v>8</v>
      </c>
      <c r="H1083" s="662">
        <v>45530</v>
      </c>
      <c r="I1083" s="195"/>
    </row>
    <row r="1084" spans="1:9">
      <c r="A1084" s="670"/>
      <c r="B1084" s="671"/>
      <c r="C1084" s="671"/>
      <c r="D1084" s="671"/>
      <c r="E1084" s="211" t="s">
        <v>291</v>
      </c>
      <c r="F1084" s="211">
        <v>0.6</v>
      </c>
      <c r="G1084" s="671"/>
      <c r="H1084" s="672"/>
      <c r="I1084" s="195"/>
    </row>
    <row r="1085" spans="1:9">
      <c r="A1085" s="670"/>
      <c r="B1085" s="671"/>
      <c r="C1085" s="671"/>
      <c r="D1085" s="671"/>
      <c r="E1085" s="211" t="s">
        <v>22</v>
      </c>
      <c r="F1085" s="211">
        <v>2.78</v>
      </c>
      <c r="G1085" s="671"/>
      <c r="H1085" s="672"/>
      <c r="I1085" s="195"/>
    </row>
    <row r="1086" spans="1:9">
      <c r="A1086" s="670"/>
      <c r="B1086" s="671"/>
      <c r="C1086" s="424" t="s">
        <v>378</v>
      </c>
      <c r="D1086" s="424">
        <v>6.2</v>
      </c>
      <c r="E1086" s="211" t="s">
        <v>20</v>
      </c>
      <c r="F1086" s="211">
        <v>4.5</v>
      </c>
      <c r="G1086" s="424">
        <v>8</v>
      </c>
      <c r="H1086" s="672"/>
      <c r="I1086" s="195"/>
    </row>
    <row r="1087" spans="1:9">
      <c r="A1087" s="670"/>
      <c r="B1087" s="671"/>
      <c r="C1087" s="671"/>
      <c r="D1087" s="671"/>
      <c r="E1087" s="211" t="s">
        <v>31</v>
      </c>
      <c r="F1087" s="211">
        <v>1.1200000000000001</v>
      </c>
      <c r="G1087" s="671"/>
      <c r="H1087" s="672"/>
      <c r="I1087" s="195"/>
    </row>
    <row r="1088" spans="1:9">
      <c r="A1088" s="670"/>
      <c r="B1088" s="671"/>
      <c r="C1088" s="671"/>
      <c r="D1088" s="671"/>
      <c r="E1088" s="211" t="s">
        <v>131</v>
      </c>
      <c r="F1088" s="211">
        <v>0.31</v>
      </c>
      <c r="G1088" s="671"/>
      <c r="H1088" s="672"/>
      <c r="I1088" s="195"/>
    </row>
    <row r="1089" spans="1:9" ht="15.75" thickBot="1">
      <c r="A1089" s="655"/>
      <c r="B1089" s="657"/>
      <c r="C1089" s="657"/>
      <c r="D1089" s="657"/>
      <c r="E1089" s="208" t="s">
        <v>17</v>
      </c>
      <c r="F1089" s="208">
        <v>0.27</v>
      </c>
      <c r="G1089" s="657"/>
      <c r="H1089" s="659"/>
      <c r="I1089" s="195"/>
    </row>
    <row r="1090" spans="1:9" ht="15" customHeight="1">
      <c r="A1090" s="384">
        <v>107322</v>
      </c>
      <c r="B1090" s="386" t="s">
        <v>51</v>
      </c>
      <c r="C1090" s="386" t="s">
        <v>379</v>
      </c>
      <c r="D1090" s="386">
        <v>18.3</v>
      </c>
      <c r="E1090" s="207" t="s">
        <v>297</v>
      </c>
      <c r="F1090" s="207">
        <v>9.52</v>
      </c>
      <c r="G1090" s="386">
        <v>20</v>
      </c>
      <c r="H1090" s="662">
        <v>45530</v>
      </c>
      <c r="I1090" s="195"/>
    </row>
    <row r="1091" spans="1:9">
      <c r="A1091" s="670"/>
      <c r="B1091" s="671"/>
      <c r="C1091" s="671"/>
      <c r="D1091" s="671"/>
      <c r="E1091" s="211" t="s">
        <v>20</v>
      </c>
      <c r="F1091" s="211">
        <v>7.35</v>
      </c>
      <c r="G1091" s="671"/>
      <c r="H1091" s="672"/>
      <c r="I1091" s="195"/>
    </row>
    <row r="1092" spans="1:9">
      <c r="A1092" s="670"/>
      <c r="B1092" s="671"/>
      <c r="C1092" s="671"/>
      <c r="D1092" s="671"/>
      <c r="E1092" s="211" t="s">
        <v>17</v>
      </c>
      <c r="F1092" s="211">
        <v>0.74</v>
      </c>
      <c r="G1092" s="671"/>
      <c r="H1092" s="672"/>
      <c r="I1092" s="195"/>
    </row>
    <row r="1093" spans="1:9" ht="15.75" thickBot="1">
      <c r="A1093" s="655"/>
      <c r="B1093" s="657"/>
      <c r="C1093" s="657"/>
      <c r="D1093" s="657"/>
      <c r="E1093" s="208" t="s">
        <v>31</v>
      </c>
      <c r="F1093" s="208">
        <v>0.69</v>
      </c>
      <c r="G1093" s="657"/>
      <c r="H1093" s="659"/>
      <c r="I1093" s="195"/>
    </row>
    <row r="1094" spans="1:9" ht="15" customHeight="1">
      <c r="A1094" s="384">
        <v>150810</v>
      </c>
      <c r="B1094" s="386" t="s">
        <v>51</v>
      </c>
      <c r="C1094" s="386" t="s">
        <v>380</v>
      </c>
      <c r="D1094" s="386">
        <v>16.2</v>
      </c>
      <c r="E1094" s="207" t="s">
        <v>22</v>
      </c>
      <c r="F1094" s="207">
        <v>5.5</v>
      </c>
      <c r="G1094" s="386">
        <v>18</v>
      </c>
      <c r="H1094" s="662">
        <v>45530</v>
      </c>
      <c r="I1094" s="195"/>
    </row>
    <row r="1095" spans="1:9">
      <c r="A1095" s="670"/>
      <c r="B1095" s="671"/>
      <c r="C1095" s="671"/>
      <c r="D1095" s="671"/>
      <c r="E1095" s="211" t="s">
        <v>14</v>
      </c>
      <c r="F1095" s="211">
        <v>7</v>
      </c>
      <c r="G1095" s="671"/>
      <c r="H1095" s="672"/>
      <c r="I1095" s="195"/>
    </row>
    <row r="1096" spans="1:9">
      <c r="A1096" s="670"/>
      <c r="B1096" s="671"/>
      <c r="C1096" s="671"/>
      <c r="D1096" s="671"/>
      <c r="E1096" s="211" t="s">
        <v>29</v>
      </c>
      <c r="F1096" s="211">
        <v>1</v>
      </c>
      <c r="G1096" s="671"/>
      <c r="H1096" s="672"/>
      <c r="I1096" s="195"/>
    </row>
    <row r="1097" spans="1:9" ht="15.75" thickBot="1">
      <c r="A1097" s="655"/>
      <c r="B1097" s="657"/>
      <c r="C1097" s="657"/>
      <c r="D1097" s="657"/>
      <c r="E1097" s="208" t="s">
        <v>15</v>
      </c>
      <c r="F1097" s="208">
        <v>2.7</v>
      </c>
      <c r="G1097" s="657"/>
      <c r="H1097" s="659"/>
      <c r="I1097" s="195"/>
    </row>
    <row r="1098" spans="1:9" ht="15" customHeight="1">
      <c r="A1098" s="384">
        <v>107320</v>
      </c>
      <c r="B1098" s="386" t="s">
        <v>224</v>
      </c>
      <c r="C1098" s="386" t="s">
        <v>381</v>
      </c>
      <c r="D1098" s="386">
        <v>16.14</v>
      </c>
      <c r="E1098" s="207" t="s">
        <v>22</v>
      </c>
      <c r="F1098" s="207">
        <v>3.66</v>
      </c>
      <c r="G1098" s="386">
        <v>18</v>
      </c>
      <c r="H1098" s="662">
        <v>45524</v>
      </c>
      <c r="I1098" s="195"/>
    </row>
    <row r="1099" spans="1:9">
      <c r="A1099" s="670"/>
      <c r="B1099" s="671"/>
      <c r="C1099" s="671"/>
      <c r="D1099" s="671"/>
      <c r="E1099" s="211" t="s">
        <v>20</v>
      </c>
      <c r="F1099" s="211">
        <v>5.31</v>
      </c>
      <c r="G1099" s="671"/>
      <c r="H1099" s="672"/>
      <c r="I1099" s="195"/>
    </row>
    <row r="1100" spans="1:9">
      <c r="A1100" s="670"/>
      <c r="B1100" s="671"/>
      <c r="C1100" s="671"/>
      <c r="D1100" s="671"/>
      <c r="E1100" s="211" t="s">
        <v>14</v>
      </c>
      <c r="F1100" s="211">
        <v>1.77</v>
      </c>
      <c r="G1100" s="671"/>
      <c r="H1100" s="672"/>
      <c r="I1100" s="195"/>
    </row>
    <row r="1101" spans="1:9">
      <c r="A1101" s="670"/>
      <c r="B1101" s="671"/>
      <c r="C1101" s="671"/>
      <c r="D1101" s="671"/>
      <c r="E1101" s="211" t="s">
        <v>17</v>
      </c>
      <c r="F1101" s="211">
        <v>1.75</v>
      </c>
      <c r="G1101" s="671"/>
      <c r="H1101" s="672"/>
      <c r="I1101" s="195"/>
    </row>
    <row r="1102" spans="1:9">
      <c r="A1102" s="670"/>
      <c r="B1102" s="671"/>
      <c r="C1102" s="671"/>
      <c r="D1102" s="671"/>
      <c r="E1102" s="211" t="s">
        <v>31</v>
      </c>
      <c r="F1102" s="211">
        <v>3.65</v>
      </c>
      <c r="G1102" s="671"/>
      <c r="H1102" s="672"/>
      <c r="I1102" s="195"/>
    </row>
    <row r="1103" spans="1:9">
      <c r="A1103" s="670"/>
      <c r="B1103" s="671"/>
      <c r="C1103" s="424" t="s">
        <v>382</v>
      </c>
      <c r="D1103" s="424">
        <v>28.25</v>
      </c>
      <c r="E1103" s="211" t="s">
        <v>20</v>
      </c>
      <c r="F1103" s="211">
        <v>15.88</v>
      </c>
      <c r="G1103" s="424">
        <v>30</v>
      </c>
      <c r="H1103" s="672"/>
      <c r="I1103" s="195"/>
    </row>
    <row r="1104" spans="1:9">
      <c r="A1104" s="670"/>
      <c r="B1104" s="671"/>
      <c r="C1104" s="671"/>
      <c r="D1104" s="671"/>
      <c r="E1104" s="211" t="s">
        <v>14</v>
      </c>
      <c r="F1104" s="211">
        <v>9.4</v>
      </c>
      <c r="G1104" s="671"/>
      <c r="H1104" s="672"/>
      <c r="I1104" s="195"/>
    </row>
    <row r="1105" spans="1:9" ht="15.75" thickBot="1">
      <c r="A1105" s="655"/>
      <c r="B1105" s="657"/>
      <c r="C1105" s="657"/>
      <c r="D1105" s="657"/>
      <c r="E1105" s="208" t="s">
        <v>17</v>
      </c>
      <c r="F1105" s="208">
        <v>2.97</v>
      </c>
      <c r="G1105" s="657"/>
      <c r="H1105" s="659"/>
      <c r="I1105" s="195"/>
    </row>
    <row r="1106" spans="1:9" ht="15" customHeight="1">
      <c r="A1106" s="384">
        <v>107321</v>
      </c>
      <c r="B1106" s="386" t="s">
        <v>224</v>
      </c>
      <c r="C1106" s="386" t="s">
        <v>383</v>
      </c>
      <c r="D1106" s="386">
        <v>51.21</v>
      </c>
      <c r="E1106" s="207" t="s">
        <v>22</v>
      </c>
      <c r="F1106" s="207">
        <v>4.3600000000000003</v>
      </c>
      <c r="G1106" s="386">
        <v>53</v>
      </c>
      <c r="H1106" s="662">
        <v>45524</v>
      </c>
      <c r="I1106" s="195"/>
    </row>
    <row r="1107" spans="1:9">
      <c r="A1107" s="670"/>
      <c r="B1107" s="671"/>
      <c r="C1107" s="671"/>
      <c r="D1107" s="671"/>
      <c r="E1107" s="211" t="s">
        <v>14</v>
      </c>
      <c r="F1107" s="211">
        <v>11.37</v>
      </c>
      <c r="G1107" s="671"/>
      <c r="H1107" s="672"/>
      <c r="I1107" s="195"/>
    </row>
    <row r="1108" spans="1:9">
      <c r="A1108" s="670"/>
      <c r="B1108" s="671"/>
      <c r="C1108" s="671"/>
      <c r="D1108" s="671"/>
      <c r="E1108" s="211" t="s">
        <v>20</v>
      </c>
      <c r="F1108" s="211">
        <v>21.06</v>
      </c>
      <c r="G1108" s="671"/>
      <c r="H1108" s="672"/>
      <c r="I1108" s="195"/>
    </row>
    <row r="1109" spans="1:9">
      <c r="A1109" s="670"/>
      <c r="B1109" s="671"/>
      <c r="C1109" s="671"/>
      <c r="D1109" s="671"/>
      <c r="E1109" s="211" t="s">
        <v>17</v>
      </c>
      <c r="F1109" s="211">
        <v>3.95</v>
      </c>
      <c r="G1109" s="671"/>
      <c r="H1109" s="672"/>
      <c r="I1109" s="195"/>
    </row>
    <row r="1110" spans="1:9" ht="15.75" thickBot="1">
      <c r="A1110" s="655"/>
      <c r="B1110" s="657"/>
      <c r="C1110" s="657"/>
      <c r="D1110" s="657"/>
      <c r="E1110" s="208" t="s">
        <v>297</v>
      </c>
      <c r="F1110" s="208">
        <v>10.47</v>
      </c>
      <c r="G1110" s="657"/>
      <c r="H1110" s="659"/>
      <c r="I1110" s="195"/>
    </row>
    <row r="1111" spans="1:9" ht="15" customHeight="1">
      <c r="A1111" s="384">
        <v>153649</v>
      </c>
      <c r="B1111" s="386" t="s">
        <v>269</v>
      </c>
      <c r="C1111" s="386" t="s">
        <v>384</v>
      </c>
      <c r="D1111" s="386">
        <v>5.7</v>
      </c>
      <c r="E1111" s="207" t="s">
        <v>26</v>
      </c>
      <c r="F1111" s="207">
        <v>2.2999999999999998</v>
      </c>
      <c r="G1111" s="386">
        <v>7</v>
      </c>
      <c r="H1111" s="662">
        <v>45531</v>
      </c>
      <c r="I1111" s="195"/>
    </row>
    <row r="1112" spans="1:9">
      <c r="A1112" s="670"/>
      <c r="B1112" s="671"/>
      <c r="C1112" s="671"/>
      <c r="D1112" s="671"/>
      <c r="E1112" s="211" t="s">
        <v>14</v>
      </c>
      <c r="F1112" s="211">
        <v>2.2000000000000002</v>
      </c>
      <c r="G1112" s="671"/>
      <c r="H1112" s="672"/>
      <c r="I1112" s="195"/>
    </row>
    <row r="1113" spans="1:9" ht="15.75" thickBot="1">
      <c r="A1113" s="655"/>
      <c r="B1113" s="657"/>
      <c r="C1113" s="657"/>
      <c r="D1113" s="657"/>
      <c r="E1113" s="208" t="s">
        <v>16</v>
      </c>
      <c r="F1113" s="208">
        <v>1.2</v>
      </c>
      <c r="G1113" s="657"/>
      <c r="H1113" s="659"/>
      <c r="I1113" s="195"/>
    </row>
    <row r="1114" spans="1:9" ht="15" customHeight="1">
      <c r="A1114" s="384">
        <v>90866</v>
      </c>
      <c r="B1114" s="386" t="s">
        <v>30</v>
      </c>
      <c r="C1114" s="386" t="s">
        <v>385</v>
      </c>
      <c r="D1114" s="386">
        <v>30.68</v>
      </c>
      <c r="E1114" s="207" t="s">
        <v>14</v>
      </c>
      <c r="F1114" s="207">
        <v>11.5</v>
      </c>
      <c r="G1114" s="386">
        <v>32</v>
      </c>
      <c r="H1114" s="662">
        <v>45525</v>
      </c>
      <c r="I1114" s="195"/>
    </row>
    <row r="1115" spans="1:9">
      <c r="A1115" s="670"/>
      <c r="B1115" s="671"/>
      <c r="C1115" s="671"/>
      <c r="D1115" s="671"/>
      <c r="E1115" s="211" t="s">
        <v>17</v>
      </c>
      <c r="F1115" s="211">
        <v>4.57</v>
      </c>
      <c r="G1115" s="671"/>
      <c r="H1115" s="672"/>
      <c r="I1115" s="195"/>
    </row>
    <row r="1116" spans="1:9">
      <c r="A1116" s="670"/>
      <c r="B1116" s="671"/>
      <c r="C1116" s="671"/>
      <c r="D1116" s="671"/>
      <c r="E1116" s="211" t="s">
        <v>20</v>
      </c>
      <c r="F1116" s="211">
        <v>14.29</v>
      </c>
      <c r="G1116" s="671"/>
      <c r="H1116" s="672"/>
      <c r="I1116" s="195"/>
    </row>
    <row r="1117" spans="1:9" ht="15.75" thickBot="1">
      <c r="A1117" s="655"/>
      <c r="B1117" s="657"/>
      <c r="C1117" s="657"/>
      <c r="D1117" s="657"/>
      <c r="E1117" s="208" t="s">
        <v>131</v>
      </c>
      <c r="F1117" s="208">
        <v>0.32</v>
      </c>
      <c r="G1117" s="657"/>
      <c r="H1117" s="659"/>
      <c r="I1117" s="195"/>
    </row>
    <row r="1118" spans="1:9" ht="15" customHeight="1">
      <c r="A1118" s="384">
        <v>90865</v>
      </c>
      <c r="B1118" s="386" t="s">
        <v>30</v>
      </c>
      <c r="C1118" s="386" t="s">
        <v>386</v>
      </c>
      <c r="D1118" s="386">
        <v>14.6</v>
      </c>
      <c r="E1118" s="207" t="s">
        <v>14</v>
      </c>
      <c r="F1118" s="207">
        <v>8.33</v>
      </c>
      <c r="G1118" s="386">
        <v>16</v>
      </c>
      <c r="H1118" s="662">
        <v>45525</v>
      </c>
      <c r="I1118" s="195"/>
    </row>
    <row r="1119" spans="1:9">
      <c r="A1119" s="670"/>
      <c r="B1119" s="671"/>
      <c r="C1119" s="671"/>
      <c r="D1119" s="671"/>
      <c r="E1119" s="211" t="s">
        <v>20</v>
      </c>
      <c r="F1119" s="211">
        <v>4.5999999999999996</v>
      </c>
      <c r="G1119" s="671"/>
      <c r="H1119" s="672"/>
      <c r="I1119" s="195"/>
    </row>
    <row r="1120" spans="1:9">
      <c r="A1120" s="670"/>
      <c r="B1120" s="671"/>
      <c r="C1120" s="671"/>
      <c r="D1120" s="671"/>
      <c r="E1120" s="211" t="s">
        <v>131</v>
      </c>
      <c r="F1120" s="211">
        <v>0.16</v>
      </c>
      <c r="G1120" s="671"/>
      <c r="H1120" s="672"/>
      <c r="I1120" s="195"/>
    </row>
    <row r="1121" spans="1:9" ht="15.75" thickBot="1">
      <c r="A1121" s="655"/>
      <c r="B1121" s="657"/>
      <c r="C1121" s="657"/>
      <c r="D1121" s="657"/>
      <c r="E1121" s="208" t="s">
        <v>17</v>
      </c>
      <c r="F1121" s="208">
        <v>1.51</v>
      </c>
      <c r="G1121" s="657"/>
      <c r="H1121" s="659"/>
      <c r="I1121" s="195"/>
    </row>
    <row r="1122" spans="1:9" ht="15" customHeight="1">
      <c r="A1122" s="384">
        <v>117506</v>
      </c>
      <c r="B1122" s="386" t="s">
        <v>30</v>
      </c>
      <c r="C1122" s="386" t="s">
        <v>387</v>
      </c>
      <c r="D1122" s="386">
        <v>54.44</v>
      </c>
      <c r="E1122" s="207" t="s">
        <v>20</v>
      </c>
      <c r="F1122" s="207">
        <v>23.72</v>
      </c>
      <c r="G1122" s="386">
        <v>56</v>
      </c>
      <c r="H1122" s="662">
        <v>45525</v>
      </c>
      <c r="I1122" s="195"/>
    </row>
    <row r="1123" spans="1:9">
      <c r="A1123" s="670"/>
      <c r="B1123" s="671"/>
      <c r="C1123" s="671"/>
      <c r="D1123" s="671"/>
      <c r="E1123" s="211" t="s">
        <v>16</v>
      </c>
      <c r="F1123" s="211">
        <v>9.4</v>
      </c>
      <c r="G1123" s="671"/>
      <c r="H1123" s="672"/>
      <c r="I1123" s="195"/>
    </row>
    <row r="1124" spans="1:9">
      <c r="A1124" s="670"/>
      <c r="B1124" s="671"/>
      <c r="C1124" s="671"/>
      <c r="D1124" s="671"/>
      <c r="E1124" s="211" t="s">
        <v>31</v>
      </c>
      <c r="F1124" s="211">
        <v>7.72</v>
      </c>
      <c r="G1124" s="671"/>
      <c r="H1124" s="672"/>
      <c r="I1124" s="195"/>
    </row>
    <row r="1125" spans="1:9">
      <c r="A1125" s="670"/>
      <c r="B1125" s="671"/>
      <c r="C1125" s="671"/>
      <c r="D1125" s="671"/>
      <c r="E1125" s="211" t="s">
        <v>17</v>
      </c>
      <c r="F1125" s="211">
        <v>3.86</v>
      </c>
      <c r="G1125" s="671"/>
      <c r="H1125" s="672"/>
      <c r="I1125" s="195"/>
    </row>
    <row r="1126" spans="1:9" ht="15.75" thickBot="1">
      <c r="A1126" s="655"/>
      <c r="B1126" s="657"/>
      <c r="C1126" s="657"/>
      <c r="D1126" s="657"/>
      <c r="E1126" s="208" t="s">
        <v>14</v>
      </c>
      <c r="F1126" s="208">
        <v>9.74</v>
      </c>
      <c r="G1126" s="657"/>
      <c r="H1126" s="659"/>
      <c r="I1126" s="195"/>
    </row>
    <row r="1127" spans="1:9" ht="15" customHeight="1">
      <c r="A1127" s="384">
        <v>3115329</v>
      </c>
      <c r="B1127" s="386" t="s">
        <v>41</v>
      </c>
      <c r="C1127" s="386" t="s">
        <v>388</v>
      </c>
      <c r="D1127" s="386">
        <v>29.5</v>
      </c>
      <c r="E1127" s="207" t="s">
        <v>14</v>
      </c>
      <c r="F1127" s="207">
        <v>9</v>
      </c>
      <c r="G1127" s="386">
        <v>31</v>
      </c>
      <c r="H1127" s="662">
        <v>45525</v>
      </c>
      <c r="I1127" s="195"/>
    </row>
    <row r="1128" spans="1:9">
      <c r="A1128" s="670"/>
      <c r="B1128" s="671"/>
      <c r="C1128" s="671"/>
      <c r="D1128" s="671"/>
      <c r="E1128" s="211" t="s">
        <v>20</v>
      </c>
      <c r="F1128" s="211">
        <v>0.5</v>
      </c>
      <c r="G1128" s="671"/>
      <c r="H1128" s="672"/>
      <c r="I1128" s="195"/>
    </row>
    <row r="1129" spans="1:9" ht="15.75" thickBot="1">
      <c r="A1129" s="655"/>
      <c r="B1129" s="657"/>
      <c r="C1129" s="657"/>
      <c r="D1129" s="657"/>
      <c r="E1129" s="208" t="s">
        <v>16</v>
      </c>
      <c r="F1129" s="208">
        <v>20</v>
      </c>
      <c r="G1129" s="657"/>
      <c r="H1129" s="659"/>
      <c r="I1129" s="195"/>
    </row>
    <row r="1130" spans="1:9" ht="15" customHeight="1">
      <c r="A1130" s="384">
        <v>105157</v>
      </c>
      <c r="B1130" s="386" t="s">
        <v>389</v>
      </c>
      <c r="C1130" s="386" t="s">
        <v>282</v>
      </c>
      <c r="D1130" s="386">
        <v>19.38</v>
      </c>
      <c r="E1130" s="207" t="s">
        <v>14</v>
      </c>
      <c r="F1130" s="207">
        <v>11.01</v>
      </c>
      <c r="G1130" s="386">
        <v>21</v>
      </c>
      <c r="H1130" s="662">
        <v>45525</v>
      </c>
      <c r="I1130" s="195"/>
    </row>
    <row r="1131" spans="1:9">
      <c r="A1131" s="670"/>
      <c r="B1131" s="671"/>
      <c r="C1131" s="671"/>
      <c r="D1131" s="671"/>
      <c r="E1131" s="211" t="s">
        <v>26</v>
      </c>
      <c r="F1131" s="211">
        <v>5.36</v>
      </c>
      <c r="G1131" s="671"/>
      <c r="H1131" s="672"/>
      <c r="I1131" s="195"/>
    </row>
    <row r="1132" spans="1:9">
      <c r="A1132" s="670"/>
      <c r="B1132" s="671"/>
      <c r="C1132" s="671"/>
      <c r="D1132" s="671"/>
      <c r="E1132" s="211" t="s">
        <v>35</v>
      </c>
      <c r="F1132" s="211">
        <v>1.39</v>
      </c>
      <c r="G1132" s="671"/>
      <c r="H1132" s="672"/>
      <c r="I1132" s="195"/>
    </row>
    <row r="1133" spans="1:9" ht="15.75" thickBot="1">
      <c r="A1133" s="655"/>
      <c r="B1133" s="657"/>
      <c r="C1133" s="657"/>
      <c r="D1133" s="657"/>
      <c r="E1133" s="208" t="s">
        <v>29</v>
      </c>
      <c r="F1133" s="208">
        <v>1.62</v>
      </c>
      <c r="G1133" s="657"/>
      <c r="H1133" s="659"/>
      <c r="I1133" s="195"/>
    </row>
    <row r="1134" spans="1:9" ht="15" customHeight="1">
      <c r="A1134" s="384">
        <v>94876</v>
      </c>
      <c r="B1134" s="386" t="s">
        <v>121</v>
      </c>
      <c r="C1134" s="386" t="s">
        <v>390</v>
      </c>
      <c r="D1134" s="386">
        <v>36.74</v>
      </c>
      <c r="E1134" s="207" t="s">
        <v>14</v>
      </c>
      <c r="F1134" s="207">
        <v>14.96</v>
      </c>
      <c r="G1134" s="386">
        <v>38</v>
      </c>
      <c r="H1134" s="662">
        <v>45525</v>
      </c>
      <c r="I1134" s="195"/>
    </row>
    <row r="1135" spans="1:9" ht="15.75" thickBot="1">
      <c r="A1135" s="655"/>
      <c r="B1135" s="657"/>
      <c r="C1135" s="657"/>
      <c r="D1135" s="657"/>
      <c r="E1135" s="208" t="s">
        <v>16</v>
      </c>
      <c r="F1135" s="208">
        <v>21.78</v>
      </c>
      <c r="G1135" s="657"/>
      <c r="H1135" s="659"/>
      <c r="I1135" s="195"/>
    </row>
    <row r="1136" spans="1:9" ht="15" customHeight="1">
      <c r="A1136" s="384">
        <v>151302</v>
      </c>
      <c r="B1136" s="386" t="s">
        <v>27</v>
      </c>
      <c r="C1136" s="207" t="s">
        <v>391</v>
      </c>
      <c r="D1136" s="207">
        <v>4.3899999999999997</v>
      </c>
      <c r="E1136" s="207" t="s">
        <v>16</v>
      </c>
      <c r="F1136" s="207">
        <v>4.3899999999999997</v>
      </c>
      <c r="G1136" s="207">
        <v>6</v>
      </c>
      <c r="H1136" s="662">
        <v>45526</v>
      </c>
      <c r="I1136" s="195"/>
    </row>
    <row r="1137" spans="1:9">
      <c r="A1137" s="670"/>
      <c r="B1137" s="671"/>
      <c r="C1137" s="211" t="s">
        <v>392</v>
      </c>
      <c r="D1137" s="211">
        <v>16.87</v>
      </c>
      <c r="E1137" s="211" t="s">
        <v>16</v>
      </c>
      <c r="F1137" s="211">
        <v>16.87</v>
      </c>
      <c r="G1137" s="211">
        <v>18</v>
      </c>
      <c r="H1137" s="672"/>
      <c r="I1137" s="195"/>
    </row>
    <row r="1138" spans="1:9">
      <c r="A1138" s="670"/>
      <c r="B1138" s="671"/>
      <c r="C1138" s="211" t="s">
        <v>393</v>
      </c>
      <c r="D1138" s="211">
        <v>6.47</v>
      </c>
      <c r="E1138" s="211" t="s">
        <v>28</v>
      </c>
      <c r="F1138" s="211">
        <v>6.47</v>
      </c>
      <c r="G1138" s="211">
        <v>8</v>
      </c>
      <c r="H1138" s="672"/>
      <c r="I1138" s="195"/>
    </row>
    <row r="1139" spans="1:9" ht="15.75" thickBot="1">
      <c r="A1139" s="655"/>
      <c r="B1139" s="657"/>
      <c r="C1139" s="208" t="s">
        <v>394</v>
      </c>
      <c r="D1139" s="208">
        <v>3.34</v>
      </c>
      <c r="E1139" s="208" t="s">
        <v>109</v>
      </c>
      <c r="F1139" s="208">
        <v>3.34</v>
      </c>
      <c r="G1139" s="208">
        <v>5</v>
      </c>
      <c r="H1139" s="659"/>
      <c r="I1139" s="195"/>
    </row>
    <row r="1140" spans="1:9" ht="15" customHeight="1">
      <c r="A1140" s="384">
        <v>155307</v>
      </c>
      <c r="B1140" s="386" t="s">
        <v>27</v>
      </c>
      <c r="C1140" s="386" t="s">
        <v>395</v>
      </c>
      <c r="D1140" s="386">
        <v>14.55</v>
      </c>
      <c r="E1140" s="207" t="s">
        <v>14</v>
      </c>
      <c r="F1140" s="207">
        <v>5</v>
      </c>
      <c r="G1140" s="386">
        <v>16</v>
      </c>
      <c r="H1140" s="662">
        <v>45526</v>
      </c>
      <c r="I1140" s="195"/>
    </row>
    <row r="1141" spans="1:9">
      <c r="A1141" s="670"/>
      <c r="B1141" s="671"/>
      <c r="C1141" s="671"/>
      <c r="D1141" s="671"/>
      <c r="E1141" s="211" t="s">
        <v>16</v>
      </c>
      <c r="F1141" s="211">
        <v>4.6500000000000004</v>
      </c>
      <c r="G1141" s="671"/>
      <c r="H1141" s="672"/>
      <c r="I1141" s="195"/>
    </row>
    <row r="1142" spans="1:9" ht="15.75" thickBot="1">
      <c r="A1142" s="655"/>
      <c r="B1142" s="657"/>
      <c r="C1142" s="657"/>
      <c r="D1142" s="657"/>
      <c r="E1142" s="208" t="s">
        <v>26</v>
      </c>
      <c r="F1142" s="208">
        <v>4.9000000000000004</v>
      </c>
      <c r="G1142" s="657"/>
      <c r="H1142" s="659"/>
      <c r="I1142" s="195"/>
    </row>
    <row r="1143" spans="1:9" ht="15.75" thickBot="1">
      <c r="A1143" s="206">
        <v>151297</v>
      </c>
      <c r="B1143" s="207" t="s">
        <v>27</v>
      </c>
      <c r="C1143" s="207">
        <v>48</v>
      </c>
      <c r="D1143" s="207" t="s">
        <v>396</v>
      </c>
      <c r="E1143" s="207" t="s">
        <v>16</v>
      </c>
      <c r="F1143" s="207">
        <v>4.78</v>
      </c>
      <c r="G1143" s="207">
        <v>6</v>
      </c>
      <c r="H1143" s="229">
        <v>45526</v>
      </c>
      <c r="I1143" s="195"/>
    </row>
    <row r="1144" spans="1:9" ht="15" customHeight="1">
      <c r="A1144" s="384">
        <v>151288</v>
      </c>
      <c r="B1144" s="386" t="s">
        <v>27</v>
      </c>
      <c r="C1144" s="386" t="s">
        <v>397</v>
      </c>
      <c r="D1144" s="386">
        <v>6.5</v>
      </c>
      <c r="E1144" s="207" t="s">
        <v>16</v>
      </c>
      <c r="F1144" s="207">
        <v>4.24</v>
      </c>
      <c r="G1144" s="386">
        <v>8</v>
      </c>
      <c r="H1144" s="662">
        <v>45526</v>
      </c>
      <c r="I1144" s="195"/>
    </row>
    <row r="1145" spans="1:9" ht="15.75" thickBot="1">
      <c r="A1145" s="655"/>
      <c r="B1145" s="657"/>
      <c r="C1145" s="657"/>
      <c r="D1145" s="657"/>
      <c r="E1145" s="208" t="s">
        <v>26</v>
      </c>
      <c r="F1145" s="208">
        <v>2.2599999999999998</v>
      </c>
      <c r="G1145" s="657"/>
      <c r="H1145" s="659"/>
      <c r="I1145" s="195"/>
    </row>
    <row r="1146" spans="1:9" ht="15" customHeight="1">
      <c r="A1146" s="384">
        <v>164917</v>
      </c>
      <c r="B1146" s="386" t="s">
        <v>27</v>
      </c>
      <c r="C1146" s="386" t="s">
        <v>398</v>
      </c>
      <c r="D1146" s="386">
        <v>9.6</v>
      </c>
      <c r="E1146" s="207" t="s">
        <v>28</v>
      </c>
      <c r="F1146" s="207">
        <v>4.8</v>
      </c>
      <c r="G1146" s="386">
        <v>11</v>
      </c>
      <c r="H1146" s="662">
        <v>45526</v>
      </c>
      <c r="I1146" s="195"/>
    </row>
    <row r="1147" spans="1:9" ht="15.75" thickBot="1">
      <c r="A1147" s="655"/>
      <c r="B1147" s="657"/>
      <c r="C1147" s="657"/>
      <c r="D1147" s="657"/>
      <c r="E1147" s="208" t="s">
        <v>16</v>
      </c>
      <c r="F1147" s="208">
        <v>4.8</v>
      </c>
      <c r="G1147" s="657"/>
      <c r="H1147" s="659"/>
      <c r="I1147" s="195"/>
    </row>
    <row r="1148" spans="1:9" ht="15" customHeight="1">
      <c r="A1148" s="384">
        <v>3129269</v>
      </c>
      <c r="B1148" s="386" t="s">
        <v>27</v>
      </c>
      <c r="C1148" s="386" t="s">
        <v>399</v>
      </c>
      <c r="D1148" s="386">
        <v>8</v>
      </c>
      <c r="E1148" s="207" t="s">
        <v>28</v>
      </c>
      <c r="F1148" s="207">
        <v>4</v>
      </c>
      <c r="G1148" s="386">
        <v>10</v>
      </c>
      <c r="H1148" s="662">
        <v>45526</v>
      </c>
      <c r="I1148" s="195"/>
    </row>
    <row r="1149" spans="1:9" ht="15.75" thickBot="1">
      <c r="A1149" s="655"/>
      <c r="B1149" s="657"/>
      <c r="C1149" s="657"/>
      <c r="D1149" s="657"/>
      <c r="E1149" s="208" t="s">
        <v>16</v>
      </c>
      <c r="F1149" s="208">
        <v>4</v>
      </c>
      <c r="G1149" s="657"/>
      <c r="H1149" s="659"/>
      <c r="I1149" s="195"/>
    </row>
    <row r="1150" spans="1:9" ht="15.75" thickBot="1">
      <c r="A1150" s="62">
        <v>154367</v>
      </c>
      <c r="B1150" s="63" t="s">
        <v>400</v>
      </c>
      <c r="C1150" s="63" t="s">
        <v>358</v>
      </c>
      <c r="D1150" s="63">
        <v>5.12</v>
      </c>
      <c r="E1150" s="63" t="s">
        <v>16</v>
      </c>
      <c r="F1150" s="63">
        <v>5.12</v>
      </c>
      <c r="G1150" s="63">
        <v>7</v>
      </c>
      <c r="H1150" s="136">
        <v>45526</v>
      </c>
      <c r="I1150" s="195"/>
    </row>
    <row r="1151" spans="1:9" ht="15.75" thickBot="1">
      <c r="A1151" s="62">
        <v>88665</v>
      </c>
      <c r="B1151" s="63" t="s">
        <v>34</v>
      </c>
      <c r="C1151" s="63" t="s">
        <v>401</v>
      </c>
      <c r="D1151" s="63">
        <v>2.68</v>
      </c>
      <c r="E1151" s="63" t="s">
        <v>297</v>
      </c>
      <c r="F1151" s="63">
        <v>2.68</v>
      </c>
      <c r="G1151" s="63">
        <v>4</v>
      </c>
      <c r="H1151" s="136">
        <v>45526</v>
      </c>
      <c r="I1151" s="195"/>
    </row>
    <row r="1152" spans="1:9" ht="15" customHeight="1">
      <c r="A1152" s="384">
        <v>150752</v>
      </c>
      <c r="B1152" s="386" t="s">
        <v>34</v>
      </c>
      <c r="C1152" s="386" t="s">
        <v>402</v>
      </c>
      <c r="D1152" s="386">
        <v>10.9</v>
      </c>
      <c r="E1152" s="207" t="s">
        <v>16</v>
      </c>
      <c r="F1152" s="207">
        <v>2.1</v>
      </c>
      <c r="G1152" s="386">
        <v>12</v>
      </c>
      <c r="H1152" s="662">
        <v>45526</v>
      </c>
      <c r="I1152" s="195"/>
    </row>
    <row r="1153" spans="1:9">
      <c r="A1153" s="670"/>
      <c r="B1153" s="671"/>
      <c r="C1153" s="671"/>
      <c r="D1153" s="671"/>
      <c r="E1153" s="211" t="s">
        <v>17</v>
      </c>
      <c r="F1153" s="211">
        <v>2.2999999999999998</v>
      </c>
      <c r="G1153" s="671"/>
      <c r="H1153" s="672"/>
      <c r="I1153" s="195"/>
    </row>
    <row r="1154" spans="1:9">
      <c r="A1154" s="670"/>
      <c r="B1154" s="671"/>
      <c r="C1154" s="671"/>
      <c r="D1154" s="671"/>
      <c r="E1154" s="211" t="s">
        <v>403</v>
      </c>
      <c r="F1154" s="211">
        <v>2.2000000000000002</v>
      </c>
      <c r="G1154" s="671"/>
      <c r="H1154" s="672"/>
      <c r="I1154" s="195"/>
    </row>
    <row r="1155" spans="1:9" ht="15.75" thickBot="1">
      <c r="A1155" s="655"/>
      <c r="B1155" s="657"/>
      <c r="C1155" s="657"/>
      <c r="D1155" s="657"/>
      <c r="E1155" s="208" t="s">
        <v>296</v>
      </c>
      <c r="F1155" s="208">
        <v>4.3</v>
      </c>
      <c r="G1155" s="657"/>
      <c r="H1155" s="659"/>
      <c r="I1155" s="195"/>
    </row>
    <row r="1156" spans="1:9" ht="15" customHeight="1">
      <c r="A1156" s="384">
        <v>3126350</v>
      </c>
      <c r="B1156" s="386" t="s">
        <v>34</v>
      </c>
      <c r="C1156" s="386" t="s">
        <v>404</v>
      </c>
      <c r="D1156" s="386">
        <v>6.8</v>
      </c>
      <c r="E1156" s="207" t="s">
        <v>20</v>
      </c>
      <c r="F1156" s="207">
        <v>5.2</v>
      </c>
      <c r="G1156" s="386">
        <v>8</v>
      </c>
      <c r="H1156" s="662">
        <v>45526</v>
      </c>
      <c r="I1156" s="195"/>
    </row>
    <row r="1157" spans="1:9" ht="15.75" thickBot="1">
      <c r="A1157" s="655"/>
      <c r="B1157" s="657"/>
      <c r="C1157" s="657"/>
      <c r="D1157" s="657"/>
      <c r="E1157" s="208" t="s">
        <v>31</v>
      </c>
      <c r="F1157" s="208">
        <v>1.6</v>
      </c>
      <c r="G1157" s="657"/>
      <c r="H1157" s="659"/>
      <c r="I1157" s="195"/>
    </row>
    <row r="1158" spans="1:9" ht="15" customHeight="1">
      <c r="A1158" s="384">
        <v>105682</v>
      </c>
      <c r="B1158" s="386" t="s">
        <v>51</v>
      </c>
      <c r="C1158" s="386" t="s">
        <v>405</v>
      </c>
      <c r="D1158" s="386">
        <v>5.38</v>
      </c>
      <c r="E1158" s="207" t="s">
        <v>15</v>
      </c>
      <c r="F1158" s="207">
        <v>2.06</v>
      </c>
      <c r="G1158" s="386">
        <v>7</v>
      </c>
      <c r="H1158" s="662">
        <v>45533</v>
      </c>
      <c r="I1158" s="195"/>
    </row>
    <row r="1159" spans="1:9">
      <c r="A1159" s="670"/>
      <c r="B1159" s="671"/>
      <c r="C1159" s="671"/>
      <c r="D1159" s="671"/>
      <c r="E1159" s="211" t="s">
        <v>20</v>
      </c>
      <c r="F1159" s="211">
        <v>1.66</v>
      </c>
      <c r="G1159" s="671"/>
      <c r="H1159" s="672"/>
      <c r="I1159" s="195"/>
    </row>
    <row r="1160" spans="1:9">
      <c r="A1160" s="670"/>
      <c r="B1160" s="671"/>
      <c r="C1160" s="671"/>
      <c r="D1160" s="671"/>
      <c r="E1160" s="211" t="s">
        <v>31</v>
      </c>
      <c r="F1160" s="211">
        <v>1.66</v>
      </c>
      <c r="G1160" s="671"/>
      <c r="H1160" s="672"/>
      <c r="I1160" s="195"/>
    </row>
    <row r="1161" spans="1:9">
      <c r="A1161" s="670"/>
      <c r="B1161" s="671"/>
      <c r="C1161" s="424" t="s">
        <v>406</v>
      </c>
      <c r="D1161" s="424">
        <v>13.88</v>
      </c>
      <c r="E1161" s="211" t="s">
        <v>15</v>
      </c>
      <c r="F1161" s="211">
        <v>2.0299999999999998</v>
      </c>
      <c r="G1161" s="424">
        <v>15</v>
      </c>
      <c r="H1161" s="672"/>
      <c r="I1161" s="195"/>
    </row>
    <row r="1162" spans="1:9">
      <c r="A1162" s="670"/>
      <c r="B1162" s="671"/>
      <c r="C1162" s="671"/>
      <c r="D1162" s="671"/>
      <c r="E1162" s="211" t="s">
        <v>20</v>
      </c>
      <c r="F1162" s="211">
        <v>3.99</v>
      </c>
      <c r="G1162" s="671"/>
      <c r="H1162" s="672"/>
      <c r="I1162" s="195"/>
    </row>
    <row r="1163" spans="1:9">
      <c r="A1163" s="670"/>
      <c r="B1163" s="671"/>
      <c r="C1163" s="671"/>
      <c r="D1163" s="671"/>
      <c r="E1163" s="211" t="s">
        <v>31</v>
      </c>
      <c r="F1163" s="211">
        <v>4.0599999999999996</v>
      </c>
      <c r="G1163" s="671"/>
      <c r="H1163" s="672"/>
      <c r="I1163" s="195"/>
    </row>
    <row r="1164" spans="1:9" ht="15.75" thickBot="1">
      <c r="A1164" s="655"/>
      <c r="B1164" s="657"/>
      <c r="C1164" s="657"/>
      <c r="D1164" s="657"/>
      <c r="E1164" s="208" t="s">
        <v>14</v>
      </c>
      <c r="F1164" s="208">
        <v>3.8</v>
      </c>
      <c r="G1164" s="657"/>
      <c r="H1164" s="659"/>
      <c r="I1164" s="195"/>
    </row>
    <row r="1165" spans="1:9" ht="15" customHeight="1">
      <c r="A1165" s="384">
        <v>93520</v>
      </c>
      <c r="B1165" s="386" t="s">
        <v>88</v>
      </c>
      <c r="C1165" s="386" t="s">
        <v>407</v>
      </c>
      <c r="D1165" s="386">
        <v>15</v>
      </c>
      <c r="E1165" s="207" t="s">
        <v>14</v>
      </c>
      <c r="F1165" s="207">
        <v>7</v>
      </c>
      <c r="G1165" s="386">
        <v>17</v>
      </c>
      <c r="H1165" s="662">
        <v>45533</v>
      </c>
      <c r="I1165" s="195"/>
    </row>
    <row r="1166" spans="1:9" ht="15.75" thickBot="1">
      <c r="A1166" s="655"/>
      <c r="B1166" s="657"/>
      <c r="C1166" s="657"/>
      <c r="D1166" s="657"/>
      <c r="E1166" s="208" t="s">
        <v>20</v>
      </c>
      <c r="F1166" s="208">
        <v>8</v>
      </c>
      <c r="G1166" s="657"/>
      <c r="H1166" s="659"/>
      <c r="I1166" s="195"/>
    </row>
    <row r="1167" spans="1:9" ht="15" customHeight="1">
      <c r="A1167" s="384">
        <v>151117</v>
      </c>
      <c r="B1167" s="386" t="s">
        <v>408</v>
      </c>
      <c r="C1167" s="386" t="s">
        <v>409</v>
      </c>
      <c r="D1167" s="386">
        <v>7</v>
      </c>
      <c r="E1167" s="207" t="s">
        <v>16</v>
      </c>
      <c r="F1167" s="207">
        <v>4.2</v>
      </c>
      <c r="G1167" s="386">
        <v>9</v>
      </c>
      <c r="H1167" s="662">
        <v>45534</v>
      </c>
      <c r="I1167" s="195"/>
    </row>
    <row r="1168" spans="1:9" ht="15.75" thickBot="1">
      <c r="A1168" s="655"/>
      <c r="B1168" s="657"/>
      <c r="C1168" s="657"/>
      <c r="D1168" s="657"/>
      <c r="E1168" s="208" t="s">
        <v>14</v>
      </c>
      <c r="F1168" s="208">
        <v>3.1</v>
      </c>
      <c r="G1168" s="657"/>
      <c r="H1168" s="659"/>
      <c r="I1168" s="195"/>
    </row>
    <row r="1169" spans="1:9" ht="15" customHeight="1">
      <c r="A1169" s="384">
        <v>150655</v>
      </c>
      <c r="B1169" s="386" t="s">
        <v>95</v>
      </c>
      <c r="C1169" s="386" t="s">
        <v>410</v>
      </c>
      <c r="D1169" s="386">
        <v>7</v>
      </c>
      <c r="E1169" s="207" t="s">
        <v>14</v>
      </c>
      <c r="F1169" s="207">
        <v>6.5</v>
      </c>
      <c r="G1169" s="386">
        <v>9</v>
      </c>
      <c r="H1169" s="662">
        <v>45534</v>
      </c>
      <c r="I1169" s="195"/>
    </row>
    <row r="1170" spans="1:9">
      <c r="A1170" s="670"/>
      <c r="B1170" s="671"/>
      <c r="C1170" s="671"/>
      <c r="D1170" s="671"/>
      <c r="E1170" s="211" t="s">
        <v>29</v>
      </c>
      <c r="F1170" s="211">
        <v>0.35</v>
      </c>
      <c r="G1170" s="671"/>
      <c r="H1170" s="672"/>
      <c r="I1170" s="195"/>
    </row>
    <row r="1171" spans="1:9" ht="15.75" thickBot="1">
      <c r="A1171" s="655"/>
      <c r="B1171" s="657"/>
      <c r="C1171" s="657"/>
      <c r="D1171" s="657"/>
      <c r="E1171" s="208" t="s">
        <v>313</v>
      </c>
      <c r="F1171" s="208">
        <v>0.15</v>
      </c>
      <c r="G1171" s="657"/>
      <c r="H1171" s="659"/>
      <c r="I1171" s="195"/>
    </row>
    <row r="1172" spans="1:9" ht="15" customHeight="1">
      <c r="A1172" s="384">
        <v>102537</v>
      </c>
      <c r="B1172" s="386" t="s">
        <v>95</v>
      </c>
      <c r="C1172" s="386" t="s">
        <v>411</v>
      </c>
      <c r="D1172" s="386">
        <v>2</v>
      </c>
      <c r="E1172" s="207" t="s">
        <v>14</v>
      </c>
      <c r="F1172" s="207">
        <v>1</v>
      </c>
      <c r="G1172" s="386">
        <v>4</v>
      </c>
      <c r="H1172" s="662">
        <v>45534</v>
      </c>
      <c r="I1172" s="195"/>
    </row>
    <row r="1173" spans="1:9" ht="15.75" thickBot="1">
      <c r="A1173" s="655"/>
      <c r="B1173" s="657"/>
      <c r="C1173" s="657"/>
      <c r="D1173" s="657"/>
      <c r="E1173" s="208" t="s">
        <v>105</v>
      </c>
      <c r="F1173" s="208">
        <v>1</v>
      </c>
      <c r="G1173" s="657"/>
      <c r="H1173" s="659"/>
      <c r="I1173" s="195"/>
    </row>
    <row r="1174" spans="1:9" ht="15" customHeight="1">
      <c r="A1174" s="384">
        <v>151463</v>
      </c>
      <c r="B1174" s="386" t="s">
        <v>180</v>
      </c>
      <c r="C1174" s="386" t="s">
        <v>412</v>
      </c>
      <c r="D1174" s="386">
        <v>17.059999999999999</v>
      </c>
      <c r="E1174" s="207" t="s">
        <v>31</v>
      </c>
      <c r="F1174" s="207">
        <v>1.1299999999999999</v>
      </c>
      <c r="G1174" s="386">
        <v>19</v>
      </c>
      <c r="H1174" s="662">
        <v>45531</v>
      </c>
      <c r="I1174" s="195"/>
    </row>
    <row r="1175" spans="1:9">
      <c r="A1175" s="670"/>
      <c r="B1175" s="671"/>
      <c r="C1175" s="671"/>
      <c r="D1175" s="671"/>
      <c r="E1175" s="211" t="s">
        <v>20</v>
      </c>
      <c r="F1175" s="211">
        <v>3.48</v>
      </c>
      <c r="G1175" s="671"/>
      <c r="H1175" s="672"/>
      <c r="I1175" s="195"/>
    </row>
    <row r="1176" spans="1:9">
      <c r="A1176" s="670"/>
      <c r="B1176" s="671"/>
      <c r="C1176" s="671"/>
      <c r="D1176" s="671"/>
      <c r="E1176" s="211" t="s">
        <v>22</v>
      </c>
      <c r="F1176" s="211">
        <v>6.05</v>
      </c>
      <c r="G1176" s="671"/>
      <c r="H1176" s="672"/>
      <c r="I1176" s="195"/>
    </row>
    <row r="1177" spans="1:9">
      <c r="A1177" s="670"/>
      <c r="B1177" s="671"/>
      <c r="C1177" s="671"/>
      <c r="D1177" s="671"/>
      <c r="E1177" s="211" t="s">
        <v>16</v>
      </c>
      <c r="F1177" s="211">
        <v>3.2</v>
      </c>
      <c r="G1177" s="671"/>
      <c r="H1177" s="672"/>
      <c r="I1177" s="195"/>
    </row>
    <row r="1178" spans="1:9" ht="15.75" thickBot="1">
      <c r="A1178" s="655"/>
      <c r="B1178" s="657"/>
      <c r="C1178" s="657"/>
      <c r="D1178" s="657"/>
      <c r="E1178" s="208" t="s">
        <v>14</v>
      </c>
      <c r="F1178" s="208">
        <v>3.2</v>
      </c>
      <c r="G1178" s="657"/>
      <c r="H1178" s="659"/>
      <c r="I1178" s="195"/>
    </row>
    <row r="1179" spans="1:9" ht="15" customHeight="1">
      <c r="A1179" s="384">
        <v>110023</v>
      </c>
      <c r="B1179" s="386" t="s">
        <v>63</v>
      </c>
      <c r="C1179" s="386" t="s">
        <v>413</v>
      </c>
      <c r="D1179" s="386">
        <v>9.5</v>
      </c>
      <c r="E1179" s="207" t="s">
        <v>14</v>
      </c>
      <c r="F1179" s="207">
        <v>5.5</v>
      </c>
      <c r="G1179" s="386">
        <v>11</v>
      </c>
      <c r="H1179" s="662">
        <v>45534</v>
      </c>
      <c r="I1179" s="195"/>
    </row>
    <row r="1180" spans="1:9" ht="15.75" thickBot="1">
      <c r="A1180" s="655"/>
      <c r="B1180" s="657"/>
      <c r="C1180" s="657"/>
      <c r="D1180" s="657"/>
      <c r="E1180" s="208" t="s">
        <v>16</v>
      </c>
      <c r="F1180" s="208">
        <v>4</v>
      </c>
      <c r="G1180" s="657"/>
      <c r="H1180" s="659"/>
      <c r="I1180" s="195"/>
    </row>
    <row r="1181" spans="1:9" ht="15" customHeight="1">
      <c r="A1181" s="384">
        <v>3104181</v>
      </c>
      <c r="B1181" s="386" t="s">
        <v>63</v>
      </c>
      <c r="C1181" s="386" t="s">
        <v>414</v>
      </c>
      <c r="D1181" s="386">
        <v>9</v>
      </c>
      <c r="E1181" s="207" t="s">
        <v>16</v>
      </c>
      <c r="F1181" s="207">
        <v>3</v>
      </c>
      <c r="G1181" s="386">
        <v>11</v>
      </c>
      <c r="H1181" s="662">
        <v>45534</v>
      </c>
      <c r="I1181" s="195"/>
    </row>
    <row r="1182" spans="1:9" ht="15.75" thickBot="1">
      <c r="A1182" s="655"/>
      <c r="B1182" s="657"/>
      <c r="C1182" s="657"/>
      <c r="D1182" s="657"/>
      <c r="E1182" s="208" t="s">
        <v>14</v>
      </c>
      <c r="F1182" s="208">
        <v>6</v>
      </c>
      <c r="G1182" s="657"/>
      <c r="H1182" s="659"/>
      <c r="I1182" s="195"/>
    </row>
    <row r="1183" spans="1:9" ht="15" customHeight="1">
      <c r="A1183" s="384">
        <v>89916</v>
      </c>
      <c r="B1183" s="386" t="s">
        <v>111</v>
      </c>
      <c r="C1183" s="386" t="s">
        <v>415</v>
      </c>
      <c r="D1183" s="386">
        <v>12.2</v>
      </c>
      <c r="E1183" s="207" t="s">
        <v>14</v>
      </c>
      <c r="F1183" s="207">
        <v>6</v>
      </c>
      <c r="G1183" s="386">
        <v>14</v>
      </c>
      <c r="H1183" s="662">
        <v>45534</v>
      </c>
      <c r="I1183" s="195"/>
    </row>
    <row r="1184" spans="1:9">
      <c r="A1184" s="670"/>
      <c r="B1184" s="671"/>
      <c r="C1184" s="671"/>
      <c r="D1184" s="671"/>
      <c r="E1184" s="211" t="s">
        <v>16</v>
      </c>
      <c r="F1184" s="211">
        <v>4.2</v>
      </c>
      <c r="G1184" s="671"/>
      <c r="H1184" s="672"/>
      <c r="I1184" s="195"/>
    </row>
    <row r="1185" spans="1:9" ht="15.75" thickBot="1">
      <c r="A1185" s="655"/>
      <c r="B1185" s="657"/>
      <c r="C1185" s="657"/>
      <c r="D1185" s="657"/>
      <c r="E1185" s="208" t="s">
        <v>26</v>
      </c>
      <c r="F1185" s="208">
        <v>2</v>
      </c>
      <c r="G1185" s="657"/>
      <c r="H1185" s="659"/>
      <c r="I1185" s="195"/>
    </row>
    <row r="1186" spans="1:9" ht="15" customHeight="1">
      <c r="A1186" s="384">
        <v>112268</v>
      </c>
      <c r="B1186" s="386" t="s">
        <v>269</v>
      </c>
      <c r="C1186" s="386" t="s">
        <v>350</v>
      </c>
      <c r="D1186" s="692">
        <v>3.8</v>
      </c>
      <c r="E1186" s="207" t="s">
        <v>14</v>
      </c>
      <c r="F1186" s="207">
        <v>3</v>
      </c>
      <c r="G1186" s="386">
        <v>5</v>
      </c>
      <c r="H1186" s="662">
        <v>45534</v>
      </c>
      <c r="I1186" s="195"/>
    </row>
    <row r="1187" spans="1:9" ht="15.75" thickBot="1">
      <c r="A1187" s="655"/>
      <c r="B1187" s="657"/>
      <c r="C1187" s="657"/>
      <c r="D1187" s="657"/>
      <c r="E1187" s="208" t="s">
        <v>16</v>
      </c>
      <c r="F1187" s="208">
        <v>0.8</v>
      </c>
      <c r="G1187" s="657"/>
      <c r="H1187" s="659"/>
      <c r="I1187" s="195"/>
    </row>
    <row r="1188" spans="1:9" ht="15" customHeight="1">
      <c r="A1188" s="384">
        <v>106611</v>
      </c>
      <c r="B1188" s="386" t="s">
        <v>269</v>
      </c>
      <c r="C1188" s="207" t="s">
        <v>416</v>
      </c>
      <c r="D1188" s="207">
        <v>0.77</v>
      </c>
      <c r="E1188" s="207" t="s">
        <v>16</v>
      </c>
      <c r="F1188" s="207">
        <v>0.77</v>
      </c>
      <c r="G1188" s="207">
        <v>2</v>
      </c>
      <c r="H1188" s="662">
        <v>45534</v>
      </c>
      <c r="I1188" s="195"/>
    </row>
    <row r="1189" spans="1:9">
      <c r="A1189" s="670"/>
      <c r="B1189" s="671"/>
      <c r="C1189" s="424" t="s">
        <v>350</v>
      </c>
      <c r="D1189" s="424">
        <v>2.2999999999999998</v>
      </c>
      <c r="E1189" s="211" t="s">
        <v>14</v>
      </c>
      <c r="F1189" s="211">
        <v>1.65</v>
      </c>
      <c r="G1189" s="424">
        <v>4</v>
      </c>
      <c r="H1189" s="672"/>
      <c r="I1189" s="195"/>
    </row>
    <row r="1190" spans="1:9" ht="15.75" thickBot="1">
      <c r="A1190" s="655"/>
      <c r="B1190" s="657"/>
      <c r="C1190" s="657"/>
      <c r="D1190" s="657"/>
      <c r="E1190" s="208" t="s">
        <v>16</v>
      </c>
      <c r="F1190" s="208">
        <v>0.65</v>
      </c>
      <c r="G1190" s="657"/>
      <c r="H1190" s="659"/>
      <c r="I1190" s="195"/>
    </row>
    <row r="1191" spans="1:9" ht="15" customHeight="1">
      <c r="A1191" s="384">
        <v>167219</v>
      </c>
      <c r="B1191" s="386" t="s">
        <v>269</v>
      </c>
      <c r="C1191" s="386" t="s">
        <v>417</v>
      </c>
      <c r="D1191" s="386">
        <v>2.6</v>
      </c>
      <c r="E1191" s="207" t="s">
        <v>14</v>
      </c>
      <c r="F1191" s="207">
        <v>2.2000000000000002</v>
      </c>
      <c r="G1191" s="386">
        <v>4</v>
      </c>
      <c r="H1191" s="662">
        <v>45534</v>
      </c>
      <c r="I1191" s="195"/>
    </row>
    <row r="1192" spans="1:9" ht="15.75" thickBot="1">
      <c r="A1192" s="655"/>
      <c r="B1192" s="657"/>
      <c r="C1192" s="657"/>
      <c r="D1192" s="657"/>
      <c r="E1192" s="208" t="s">
        <v>16</v>
      </c>
      <c r="F1192" s="208">
        <v>0.4</v>
      </c>
      <c r="G1192" s="657"/>
      <c r="H1192" s="659"/>
      <c r="I1192" s="195"/>
    </row>
    <row r="1193" spans="1:9" ht="15" customHeight="1">
      <c r="A1193" s="384">
        <v>89812</v>
      </c>
      <c r="B1193" s="386" t="s">
        <v>269</v>
      </c>
      <c r="C1193" s="386" t="s">
        <v>418</v>
      </c>
      <c r="D1193" s="386">
        <v>10.28</v>
      </c>
      <c r="E1193" s="207" t="s">
        <v>14</v>
      </c>
      <c r="F1193" s="207">
        <v>4.18</v>
      </c>
      <c r="G1193" s="386">
        <v>12</v>
      </c>
      <c r="H1193" s="662">
        <v>45534</v>
      </c>
      <c r="I1193" s="195"/>
    </row>
    <row r="1194" spans="1:9">
      <c r="A1194" s="670"/>
      <c r="B1194" s="671"/>
      <c r="C1194" s="671"/>
      <c r="D1194" s="671"/>
      <c r="E1194" s="211" t="s">
        <v>20</v>
      </c>
      <c r="F1194" s="211">
        <v>1.3</v>
      </c>
      <c r="G1194" s="671"/>
      <c r="H1194" s="672"/>
      <c r="I1194" s="195"/>
    </row>
    <row r="1195" spans="1:9">
      <c r="A1195" s="670"/>
      <c r="B1195" s="671"/>
      <c r="C1195" s="671"/>
      <c r="D1195" s="671"/>
      <c r="E1195" s="211" t="s">
        <v>26</v>
      </c>
      <c r="F1195" s="211">
        <v>4.8</v>
      </c>
      <c r="G1195" s="671"/>
      <c r="H1195" s="672"/>
      <c r="I1195" s="195"/>
    </row>
    <row r="1196" spans="1:9">
      <c r="A1196" s="670"/>
      <c r="B1196" s="671"/>
      <c r="C1196" s="211" t="s">
        <v>419</v>
      </c>
      <c r="D1196" s="211">
        <v>2.7</v>
      </c>
      <c r="E1196" s="211" t="s">
        <v>16</v>
      </c>
      <c r="F1196" s="211">
        <v>2.7</v>
      </c>
      <c r="G1196" s="211">
        <v>4</v>
      </c>
      <c r="H1196" s="672"/>
      <c r="I1196" s="195"/>
    </row>
    <row r="1197" spans="1:9">
      <c r="A1197" s="670"/>
      <c r="B1197" s="671"/>
      <c r="C1197" s="424" t="s">
        <v>420</v>
      </c>
      <c r="D1197" s="424">
        <v>10.9</v>
      </c>
      <c r="E1197" s="211" t="s">
        <v>14</v>
      </c>
      <c r="F1197" s="211">
        <v>8.3000000000000007</v>
      </c>
      <c r="G1197" s="424">
        <v>12</v>
      </c>
      <c r="H1197" s="672"/>
      <c r="I1197" s="195"/>
    </row>
    <row r="1198" spans="1:9" ht="15.75" thickBot="1">
      <c r="A1198" s="687"/>
      <c r="B1198" s="688"/>
      <c r="C1198" s="688"/>
      <c r="D1198" s="688"/>
      <c r="E1198" s="228" t="s">
        <v>16</v>
      </c>
      <c r="F1198" s="228">
        <v>2.6</v>
      </c>
      <c r="G1198" s="688"/>
      <c r="H1198" s="689"/>
      <c r="I1198" s="196"/>
    </row>
    <row r="1199" spans="1:9" ht="30.75" thickBot="1">
      <c r="A1199" s="147">
        <v>118674</v>
      </c>
      <c r="B1199" s="148" t="s">
        <v>269</v>
      </c>
      <c r="C1199" s="148" t="s">
        <v>16</v>
      </c>
      <c r="D1199" s="148">
        <v>1.24</v>
      </c>
      <c r="E1199" s="148" t="s">
        <v>16</v>
      </c>
      <c r="F1199" s="148">
        <v>1.24</v>
      </c>
      <c r="G1199" s="148">
        <v>3</v>
      </c>
      <c r="H1199" s="149">
        <v>45534</v>
      </c>
      <c r="I1199" s="327" t="s">
        <v>421</v>
      </c>
    </row>
    <row r="1200" spans="1:9" ht="15.75" thickBot="1">
      <c r="A1200" s="214">
        <v>151156</v>
      </c>
      <c r="B1200" s="215" t="s">
        <v>269</v>
      </c>
      <c r="C1200" s="215" t="s">
        <v>14</v>
      </c>
      <c r="D1200" s="215">
        <v>2.23</v>
      </c>
      <c r="E1200" s="215" t="s">
        <v>14</v>
      </c>
      <c r="F1200" s="215">
        <v>2.23</v>
      </c>
      <c r="G1200" s="215">
        <v>4</v>
      </c>
      <c r="H1200" s="231">
        <v>45534</v>
      </c>
      <c r="I1200" s="194"/>
    </row>
    <row r="1201" spans="1:9" ht="15" customHeight="1">
      <c r="A1201" s="384">
        <v>150825</v>
      </c>
      <c r="B1201" s="386" t="s">
        <v>30</v>
      </c>
      <c r="C1201" s="386" t="s">
        <v>422</v>
      </c>
      <c r="D1201" s="386">
        <v>19.989999999999998</v>
      </c>
      <c r="E1201" s="207" t="s">
        <v>22</v>
      </c>
      <c r="F1201" s="207">
        <v>1</v>
      </c>
      <c r="G1201" s="386">
        <v>12</v>
      </c>
      <c r="H1201" s="662">
        <v>45534</v>
      </c>
      <c r="I1201" s="195"/>
    </row>
    <row r="1202" spans="1:9">
      <c r="A1202" s="670"/>
      <c r="B1202" s="671"/>
      <c r="C1202" s="671"/>
      <c r="D1202" s="671"/>
      <c r="E1202" s="211" t="s">
        <v>14</v>
      </c>
      <c r="F1202" s="211">
        <v>4.5</v>
      </c>
      <c r="G1202" s="671"/>
      <c r="H1202" s="672"/>
      <c r="I1202" s="195"/>
    </row>
    <row r="1203" spans="1:9">
      <c r="A1203" s="670"/>
      <c r="B1203" s="671"/>
      <c r="C1203" s="671"/>
      <c r="D1203" s="671"/>
      <c r="E1203" s="211" t="s">
        <v>16</v>
      </c>
      <c r="F1203" s="211">
        <v>3.55</v>
      </c>
      <c r="G1203" s="671"/>
      <c r="H1203" s="672"/>
      <c r="I1203" s="195"/>
    </row>
    <row r="1204" spans="1:9">
      <c r="A1204" s="670"/>
      <c r="B1204" s="671"/>
      <c r="C1204" s="671"/>
      <c r="D1204" s="671"/>
      <c r="E1204" s="211" t="s">
        <v>26</v>
      </c>
      <c r="F1204" s="211">
        <v>1</v>
      </c>
      <c r="G1204" s="671"/>
      <c r="H1204" s="672"/>
      <c r="I1204" s="195"/>
    </row>
    <row r="1205" spans="1:9">
      <c r="A1205" s="670"/>
      <c r="B1205" s="671"/>
      <c r="C1205" s="671"/>
      <c r="D1205" s="671"/>
      <c r="E1205" s="211" t="s">
        <v>291</v>
      </c>
      <c r="F1205" s="211">
        <v>0.3</v>
      </c>
      <c r="G1205" s="671"/>
      <c r="H1205" s="672"/>
      <c r="I1205" s="195"/>
    </row>
    <row r="1206" spans="1:9">
      <c r="A1206" s="670"/>
      <c r="B1206" s="671"/>
      <c r="C1206" s="424" t="s">
        <v>423</v>
      </c>
      <c r="D1206" s="671"/>
      <c r="E1206" s="211" t="s">
        <v>14</v>
      </c>
      <c r="F1206" s="211">
        <v>1.33</v>
      </c>
      <c r="G1206" s="424">
        <v>9</v>
      </c>
      <c r="H1206" s="672"/>
      <c r="I1206" s="195"/>
    </row>
    <row r="1207" spans="1:9">
      <c r="A1207" s="670"/>
      <c r="B1207" s="671"/>
      <c r="C1207" s="671"/>
      <c r="D1207" s="671"/>
      <c r="E1207" s="211" t="s">
        <v>16</v>
      </c>
      <c r="F1207" s="211">
        <v>3.2</v>
      </c>
      <c r="G1207" s="671"/>
      <c r="H1207" s="672"/>
      <c r="I1207" s="195"/>
    </row>
    <row r="1208" spans="1:9">
      <c r="A1208" s="670"/>
      <c r="B1208" s="671"/>
      <c r="C1208" s="671"/>
      <c r="D1208" s="671"/>
      <c r="E1208" s="211" t="s">
        <v>17</v>
      </c>
      <c r="F1208" s="211">
        <v>2.7</v>
      </c>
      <c r="G1208" s="671"/>
      <c r="H1208" s="672"/>
      <c r="I1208" s="195"/>
    </row>
    <row r="1209" spans="1:9">
      <c r="A1209" s="670"/>
      <c r="B1209" s="671"/>
      <c r="C1209" s="424" t="s">
        <v>424</v>
      </c>
      <c r="D1209" s="671"/>
      <c r="E1209" s="211" t="s">
        <v>14</v>
      </c>
      <c r="F1209" s="211">
        <v>1</v>
      </c>
      <c r="G1209" s="424">
        <v>3</v>
      </c>
      <c r="H1209" s="672"/>
      <c r="I1209" s="195"/>
    </row>
    <row r="1210" spans="1:9" ht="15.75" thickBot="1">
      <c r="A1210" s="655"/>
      <c r="B1210" s="657"/>
      <c r="C1210" s="657"/>
      <c r="D1210" s="657"/>
      <c r="E1210" s="208" t="s">
        <v>26</v>
      </c>
      <c r="F1210" s="208">
        <v>0.5</v>
      </c>
      <c r="G1210" s="657"/>
      <c r="H1210" s="659"/>
      <c r="I1210" s="195"/>
    </row>
    <row r="1211" spans="1:9" ht="15" customHeight="1">
      <c r="A1211" s="384">
        <v>92684</v>
      </c>
      <c r="B1211" s="386" t="s">
        <v>121</v>
      </c>
      <c r="C1211" s="386" t="s">
        <v>425</v>
      </c>
      <c r="D1211" s="386">
        <v>9.8800000000000008</v>
      </c>
      <c r="E1211" s="207" t="s">
        <v>14</v>
      </c>
      <c r="F1211" s="207">
        <v>2.5099999999999998</v>
      </c>
      <c r="G1211" s="386">
        <v>11</v>
      </c>
      <c r="H1211" s="662">
        <v>45533</v>
      </c>
      <c r="I1211" s="195"/>
    </row>
    <row r="1212" spans="1:9">
      <c r="A1212" s="670"/>
      <c r="B1212" s="671"/>
      <c r="C1212" s="671"/>
      <c r="D1212" s="671"/>
      <c r="E1212" s="211" t="s">
        <v>16</v>
      </c>
      <c r="F1212" s="211">
        <v>4.7699999999999996</v>
      </c>
      <c r="G1212" s="671"/>
      <c r="H1212" s="672"/>
      <c r="I1212" s="195"/>
    </row>
    <row r="1213" spans="1:9" ht="15.75" thickBot="1">
      <c r="A1213" s="655"/>
      <c r="B1213" s="657"/>
      <c r="C1213" s="657"/>
      <c r="D1213" s="657"/>
      <c r="E1213" s="208" t="s">
        <v>49</v>
      </c>
      <c r="F1213" s="208">
        <v>2.6</v>
      </c>
      <c r="G1213" s="657"/>
      <c r="H1213" s="659"/>
      <c r="I1213" s="195"/>
    </row>
    <row r="1214" spans="1:9" ht="15" customHeight="1">
      <c r="A1214" s="384">
        <v>95528</v>
      </c>
      <c r="B1214" s="386" t="s">
        <v>34</v>
      </c>
      <c r="C1214" s="386" t="s">
        <v>426</v>
      </c>
      <c r="D1214" s="386">
        <v>17.97</v>
      </c>
      <c r="E1214" s="207" t="s">
        <v>15</v>
      </c>
      <c r="F1214" s="207">
        <v>2.92</v>
      </c>
      <c r="G1214" s="386">
        <v>19</v>
      </c>
      <c r="H1214" s="662">
        <v>45533</v>
      </c>
      <c r="I1214" s="195"/>
    </row>
    <row r="1215" spans="1:9">
      <c r="A1215" s="670"/>
      <c r="B1215" s="671"/>
      <c r="C1215" s="671"/>
      <c r="D1215" s="671"/>
      <c r="E1215" s="211" t="s">
        <v>14</v>
      </c>
      <c r="F1215" s="211">
        <v>6.76</v>
      </c>
      <c r="G1215" s="671"/>
      <c r="H1215" s="672"/>
      <c r="I1215" s="195"/>
    </row>
    <row r="1216" spans="1:9">
      <c r="A1216" s="670"/>
      <c r="B1216" s="671"/>
      <c r="C1216" s="671"/>
      <c r="D1216" s="671"/>
      <c r="E1216" s="211" t="s">
        <v>271</v>
      </c>
      <c r="F1216" s="211">
        <v>0.39</v>
      </c>
      <c r="G1216" s="671"/>
      <c r="H1216" s="672"/>
      <c r="I1216" s="195"/>
    </row>
    <row r="1217" spans="1:9" ht="15.75" thickBot="1">
      <c r="A1217" s="655"/>
      <c r="B1217" s="657"/>
      <c r="C1217" s="657"/>
      <c r="D1217" s="657"/>
      <c r="E1217" s="208" t="s">
        <v>16</v>
      </c>
      <c r="F1217" s="208">
        <v>7.9</v>
      </c>
      <c r="G1217" s="657"/>
      <c r="H1217" s="659"/>
      <c r="I1217" s="195"/>
    </row>
    <row r="1218" spans="1:9" ht="15" customHeight="1">
      <c r="A1218" s="384">
        <v>150346</v>
      </c>
      <c r="B1218" s="386" t="s">
        <v>34</v>
      </c>
      <c r="C1218" s="386" t="s">
        <v>427</v>
      </c>
      <c r="D1218" s="386">
        <v>12.15</v>
      </c>
      <c r="E1218" s="207" t="s">
        <v>16</v>
      </c>
      <c r="F1218" s="207">
        <v>0.8</v>
      </c>
      <c r="G1218" s="386">
        <v>14</v>
      </c>
      <c r="H1218" s="662">
        <v>45534</v>
      </c>
      <c r="I1218" s="195"/>
    </row>
    <row r="1219" spans="1:9">
      <c r="A1219" s="670"/>
      <c r="B1219" s="671"/>
      <c r="C1219" s="671"/>
      <c r="D1219" s="671"/>
      <c r="E1219" s="211" t="s">
        <v>17</v>
      </c>
      <c r="F1219" s="211">
        <v>2.2280000000000002</v>
      </c>
      <c r="G1219" s="671"/>
      <c r="H1219" s="672"/>
      <c r="I1219" s="195"/>
    </row>
    <row r="1220" spans="1:9">
      <c r="A1220" s="670"/>
      <c r="B1220" s="671"/>
      <c r="C1220" s="671"/>
      <c r="D1220" s="671"/>
      <c r="E1220" s="211" t="s">
        <v>403</v>
      </c>
      <c r="F1220" s="211">
        <v>3.86</v>
      </c>
      <c r="G1220" s="671"/>
      <c r="H1220" s="672"/>
      <c r="I1220" s="195"/>
    </row>
    <row r="1221" spans="1:9">
      <c r="A1221" s="670"/>
      <c r="B1221" s="671"/>
      <c r="C1221" s="671"/>
      <c r="D1221" s="671"/>
      <c r="E1221" s="211" t="s">
        <v>15</v>
      </c>
      <c r="F1221" s="211">
        <v>5.27</v>
      </c>
      <c r="G1221" s="671"/>
      <c r="H1221" s="672"/>
      <c r="I1221" s="195"/>
    </row>
    <row r="1222" spans="1:9" ht="15.75" thickBot="1">
      <c r="A1222" s="655"/>
      <c r="B1222" s="657"/>
      <c r="C1222" s="208" t="s">
        <v>428</v>
      </c>
      <c r="D1222" s="208">
        <v>2</v>
      </c>
      <c r="E1222" s="208" t="s">
        <v>16</v>
      </c>
      <c r="F1222" s="208">
        <v>2</v>
      </c>
      <c r="G1222" s="208">
        <v>4</v>
      </c>
      <c r="H1222" s="659"/>
      <c r="I1222" s="195"/>
    </row>
    <row r="1223" spans="1:9" ht="15" customHeight="1">
      <c r="A1223" s="384">
        <v>3125753</v>
      </c>
      <c r="B1223" s="386" t="s">
        <v>34</v>
      </c>
      <c r="C1223" s="386" t="s">
        <v>429</v>
      </c>
      <c r="D1223" s="386">
        <v>12.86</v>
      </c>
      <c r="E1223" s="207" t="s">
        <v>49</v>
      </c>
      <c r="F1223" s="207">
        <v>7.26</v>
      </c>
      <c r="G1223" s="386">
        <v>14</v>
      </c>
      <c r="H1223" s="662">
        <v>45534</v>
      </c>
      <c r="I1223" s="195"/>
    </row>
    <row r="1224" spans="1:9" ht="15.75" thickBot="1">
      <c r="A1224" s="655"/>
      <c r="B1224" s="657"/>
      <c r="C1224" s="657"/>
      <c r="D1224" s="657"/>
      <c r="E1224" s="208" t="s">
        <v>20</v>
      </c>
      <c r="F1224" s="208">
        <v>5.6</v>
      </c>
      <c r="G1224" s="657"/>
      <c r="H1224" s="659"/>
      <c r="I1224" s="195"/>
    </row>
    <row r="1225" spans="1:9" ht="15" customHeight="1">
      <c r="A1225" s="384">
        <v>172790</v>
      </c>
      <c r="B1225" s="386" t="s">
        <v>25</v>
      </c>
      <c r="C1225" s="386" t="s">
        <v>430</v>
      </c>
      <c r="D1225" s="386">
        <v>11</v>
      </c>
      <c r="E1225" s="207" t="s">
        <v>14</v>
      </c>
      <c r="F1225" s="207">
        <v>5.5</v>
      </c>
      <c r="G1225" s="386">
        <v>13</v>
      </c>
      <c r="H1225" s="662">
        <v>45527</v>
      </c>
      <c r="I1225" s="195"/>
    </row>
    <row r="1226" spans="1:9" ht="15.75" thickBot="1">
      <c r="A1226" s="655"/>
      <c r="B1226" s="657"/>
      <c r="C1226" s="657"/>
      <c r="D1226" s="657"/>
      <c r="E1226" s="208" t="s">
        <v>16</v>
      </c>
      <c r="F1226" s="208">
        <v>5.5</v>
      </c>
      <c r="G1226" s="657"/>
      <c r="H1226" s="659"/>
      <c r="I1226" s="195"/>
    </row>
    <row r="1227" spans="1:9" ht="15" customHeight="1">
      <c r="A1227" s="384">
        <v>151031</v>
      </c>
      <c r="B1227" s="386" t="s">
        <v>163</v>
      </c>
      <c r="C1227" s="386" t="s">
        <v>431</v>
      </c>
      <c r="D1227" s="386">
        <v>12.87</v>
      </c>
      <c r="E1227" s="207" t="s">
        <v>16</v>
      </c>
      <c r="F1227" s="207">
        <v>12.17</v>
      </c>
      <c r="G1227" s="386">
        <v>14</v>
      </c>
      <c r="H1227" s="662">
        <v>45527</v>
      </c>
      <c r="I1227" s="195"/>
    </row>
    <row r="1228" spans="1:9" ht="15.75" thickBot="1">
      <c r="A1228" s="655"/>
      <c r="B1228" s="657"/>
      <c r="C1228" s="657"/>
      <c r="D1228" s="657"/>
      <c r="E1228" s="208" t="s">
        <v>14</v>
      </c>
      <c r="F1228" s="208">
        <v>0.7</v>
      </c>
      <c r="G1228" s="657"/>
      <c r="H1228" s="659"/>
      <c r="I1228" s="195"/>
    </row>
    <row r="1229" spans="1:9" ht="15" customHeight="1">
      <c r="A1229" s="384">
        <v>178113</v>
      </c>
      <c r="B1229" s="386" t="s">
        <v>19</v>
      </c>
      <c r="C1229" s="386" t="s">
        <v>432</v>
      </c>
      <c r="D1229" s="386">
        <v>27.22</v>
      </c>
      <c r="E1229" s="207" t="s">
        <v>20</v>
      </c>
      <c r="F1229" s="207">
        <v>5.6</v>
      </c>
      <c r="G1229" s="386">
        <v>29</v>
      </c>
      <c r="H1229" s="662">
        <v>45527</v>
      </c>
      <c r="I1229" s="195"/>
    </row>
    <row r="1230" spans="1:9">
      <c r="A1230" s="670"/>
      <c r="B1230" s="671"/>
      <c r="C1230" s="671"/>
      <c r="D1230" s="671"/>
      <c r="E1230" s="211" t="s">
        <v>131</v>
      </c>
      <c r="F1230" s="211">
        <v>0.25</v>
      </c>
      <c r="G1230" s="671"/>
      <c r="H1230" s="672"/>
      <c r="I1230" s="195"/>
    </row>
    <row r="1231" spans="1:9">
      <c r="A1231" s="670"/>
      <c r="B1231" s="671"/>
      <c r="C1231" s="671"/>
      <c r="D1231" s="671"/>
      <c r="E1231" s="211" t="s">
        <v>17</v>
      </c>
      <c r="F1231" s="211">
        <v>2.67</v>
      </c>
      <c r="G1231" s="671"/>
      <c r="H1231" s="672"/>
      <c r="I1231" s="195"/>
    </row>
    <row r="1232" spans="1:9">
      <c r="A1232" s="670"/>
      <c r="B1232" s="671"/>
      <c r="C1232" s="671"/>
      <c r="D1232" s="671"/>
      <c r="E1232" s="211" t="s">
        <v>16</v>
      </c>
      <c r="F1232" s="211">
        <v>11.62</v>
      </c>
      <c r="G1232" s="671"/>
      <c r="H1232" s="672"/>
      <c r="I1232" s="195"/>
    </row>
    <row r="1233" spans="1:9" ht="15.75" thickBot="1">
      <c r="A1233" s="655"/>
      <c r="B1233" s="657"/>
      <c r="C1233" s="657"/>
      <c r="D1233" s="657"/>
      <c r="E1233" s="208" t="s">
        <v>14</v>
      </c>
      <c r="F1233" s="208">
        <v>7.08</v>
      </c>
      <c r="G1233" s="657"/>
      <c r="H1233" s="659"/>
      <c r="I1233" s="195"/>
    </row>
    <row r="1234" spans="1:9" ht="15" customHeight="1">
      <c r="A1234" s="384">
        <v>94635</v>
      </c>
      <c r="B1234" s="386" t="s">
        <v>24</v>
      </c>
      <c r="C1234" s="386" t="s">
        <v>433</v>
      </c>
      <c r="D1234" s="386">
        <v>17.399999999999999</v>
      </c>
      <c r="E1234" s="207" t="s">
        <v>14</v>
      </c>
      <c r="F1234" s="207">
        <v>7.9</v>
      </c>
      <c r="G1234" s="386">
        <v>19</v>
      </c>
      <c r="H1234" s="662">
        <v>45527</v>
      </c>
      <c r="I1234" s="195"/>
    </row>
    <row r="1235" spans="1:9">
      <c r="A1235" s="670"/>
      <c r="B1235" s="671"/>
      <c r="C1235" s="671"/>
      <c r="D1235" s="671"/>
      <c r="E1235" s="211" t="s">
        <v>17</v>
      </c>
      <c r="F1235" s="211">
        <v>1</v>
      </c>
      <c r="G1235" s="671"/>
      <c r="H1235" s="672"/>
      <c r="I1235" s="195"/>
    </row>
    <row r="1236" spans="1:9">
      <c r="A1236" s="670"/>
      <c r="B1236" s="671"/>
      <c r="C1236" s="671"/>
      <c r="D1236" s="671"/>
      <c r="E1236" s="211" t="s">
        <v>20</v>
      </c>
      <c r="F1236" s="211">
        <v>4</v>
      </c>
      <c r="G1236" s="671"/>
      <c r="H1236" s="672"/>
      <c r="I1236" s="195"/>
    </row>
    <row r="1237" spans="1:9">
      <c r="A1237" s="670"/>
      <c r="B1237" s="671"/>
      <c r="C1237" s="671"/>
      <c r="D1237" s="671"/>
      <c r="E1237" s="211" t="s">
        <v>16</v>
      </c>
      <c r="F1237" s="211">
        <v>4.5</v>
      </c>
      <c r="G1237" s="671"/>
      <c r="H1237" s="672"/>
      <c r="I1237" s="195"/>
    </row>
    <row r="1238" spans="1:9">
      <c r="A1238" s="670"/>
      <c r="B1238" s="671"/>
      <c r="C1238" s="424" t="s">
        <v>434</v>
      </c>
      <c r="D1238" s="424">
        <v>13.5</v>
      </c>
      <c r="E1238" s="211" t="s">
        <v>14</v>
      </c>
      <c r="F1238" s="211">
        <v>5.5</v>
      </c>
      <c r="G1238" s="424">
        <v>15</v>
      </c>
      <c r="H1238" s="672"/>
      <c r="I1238" s="195"/>
    </row>
    <row r="1239" spans="1:9" ht="15.75" thickBot="1">
      <c r="A1239" s="655"/>
      <c r="B1239" s="657"/>
      <c r="C1239" s="657"/>
      <c r="D1239" s="657"/>
      <c r="E1239" s="208" t="s">
        <v>16</v>
      </c>
      <c r="F1239" s="208">
        <v>8</v>
      </c>
      <c r="G1239" s="657"/>
      <c r="H1239" s="659"/>
      <c r="I1239" s="195"/>
    </row>
    <row r="1240" spans="1:9" ht="15.75" thickBot="1">
      <c r="A1240" s="62">
        <v>88784</v>
      </c>
      <c r="B1240" s="63" t="s">
        <v>274</v>
      </c>
      <c r="C1240" s="63" t="s">
        <v>435</v>
      </c>
      <c r="D1240" s="63">
        <v>6.7</v>
      </c>
      <c r="E1240" s="63" t="s">
        <v>16</v>
      </c>
      <c r="F1240" s="63">
        <v>6.7</v>
      </c>
      <c r="G1240" s="63">
        <v>8</v>
      </c>
      <c r="H1240" s="136">
        <v>45527</v>
      </c>
      <c r="I1240" s="195"/>
    </row>
    <row r="1241" spans="1:9" ht="15" customHeight="1">
      <c r="A1241" s="384">
        <v>109882</v>
      </c>
      <c r="B1241" s="386" t="s">
        <v>274</v>
      </c>
      <c r="C1241" s="386" t="s">
        <v>436</v>
      </c>
      <c r="D1241" s="386">
        <v>10.1</v>
      </c>
      <c r="E1241" s="207" t="s">
        <v>16</v>
      </c>
      <c r="F1241" s="207">
        <v>3.4</v>
      </c>
      <c r="G1241" s="386">
        <v>12</v>
      </c>
      <c r="H1241" s="662">
        <v>45527</v>
      </c>
      <c r="I1241" s="195"/>
    </row>
    <row r="1242" spans="1:9" ht="15.75" thickBot="1">
      <c r="A1242" s="687"/>
      <c r="B1242" s="688"/>
      <c r="C1242" s="688"/>
      <c r="D1242" s="688"/>
      <c r="E1242" s="228" t="s">
        <v>14</v>
      </c>
      <c r="F1242" s="228">
        <v>6.7</v>
      </c>
      <c r="G1242" s="688"/>
      <c r="H1242" s="689"/>
      <c r="I1242" s="196"/>
    </row>
    <row r="1243" spans="1:9" ht="15" customHeight="1">
      <c r="A1243" s="678">
        <v>106052</v>
      </c>
      <c r="B1243" s="681" t="s">
        <v>30</v>
      </c>
      <c r="C1243" s="681" t="s">
        <v>437</v>
      </c>
      <c r="D1243" s="681">
        <v>5.0999999999999996</v>
      </c>
      <c r="E1243" s="230" t="s">
        <v>14</v>
      </c>
      <c r="F1243" s="230">
        <v>2.2000000000000002</v>
      </c>
      <c r="G1243" s="681">
        <v>7</v>
      </c>
      <c r="H1243" s="691">
        <v>45534</v>
      </c>
      <c r="I1243" s="674" t="s">
        <v>421</v>
      </c>
    </row>
    <row r="1244" spans="1:9" ht="15.75" thickBot="1">
      <c r="A1244" s="680"/>
      <c r="B1244" s="683"/>
      <c r="C1244" s="683"/>
      <c r="D1244" s="683"/>
      <c r="E1244" s="146" t="s">
        <v>16</v>
      </c>
      <c r="F1244" s="146">
        <v>2.9</v>
      </c>
      <c r="G1244" s="683"/>
      <c r="H1244" s="686"/>
      <c r="I1244" s="676"/>
    </row>
    <row r="1245" spans="1:9" ht="15" customHeight="1">
      <c r="A1245" s="433">
        <v>122383</v>
      </c>
      <c r="B1245" s="434" t="s">
        <v>30</v>
      </c>
      <c r="C1245" s="434" t="s">
        <v>438</v>
      </c>
      <c r="D1245" s="434">
        <v>4.3</v>
      </c>
      <c r="E1245" s="225" t="s">
        <v>14</v>
      </c>
      <c r="F1245" s="225">
        <v>2.5</v>
      </c>
      <c r="G1245" s="434">
        <v>6</v>
      </c>
      <c r="H1245" s="690">
        <v>45534</v>
      </c>
      <c r="I1245" s="194"/>
    </row>
    <row r="1246" spans="1:9" ht="15.75" thickBot="1">
      <c r="A1246" s="655"/>
      <c r="B1246" s="657"/>
      <c r="C1246" s="657"/>
      <c r="D1246" s="657"/>
      <c r="E1246" s="208" t="s">
        <v>16</v>
      </c>
      <c r="F1246" s="208">
        <v>1.8</v>
      </c>
      <c r="G1246" s="657"/>
      <c r="H1246" s="659"/>
      <c r="I1246" s="195"/>
    </row>
    <row r="1247" spans="1:9" ht="15" customHeight="1">
      <c r="A1247" s="384">
        <v>91757</v>
      </c>
      <c r="B1247" s="386" t="s">
        <v>12</v>
      </c>
      <c r="C1247" s="386" t="s">
        <v>439</v>
      </c>
      <c r="D1247" s="386">
        <v>11.3</v>
      </c>
      <c r="E1247" s="207" t="s">
        <v>16</v>
      </c>
      <c r="F1247" s="207">
        <v>6.8</v>
      </c>
      <c r="G1247" s="386">
        <v>13</v>
      </c>
      <c r="H1247" s="662">
        <v>45527</v>
      </c>
      <c r="I1247" s="195"/>
    </row>
    <row r="1248" spans="1:9">
      <c r="A1248" s="670"/>
      <c r="B1248" s="671"/>
      <c r="C1248" s="671"/>
      <c r="D1248" s="671"/>
      <c r="E1248" s="211" t="s">
        <v>26</v>
      </c>
      <c r="F1248" s="211">
        <v>1.7</v>
      </c>
      <c r="G1248" s="671"/>
      <c r="H1248" s="672"/>
      <c r="I1248" s="195"/>
    </row>
    <row r="1249" spans="1:9" ht="15.75" thickBot="1">
      <c r="A1249" s="655"/>
      <c r="B1249" s="657"/>
      <c r="C1249" s="657"/>
      <c r="D1249" s="657"/>
      <c r="E1249" s="208" t="s">
        <v>15</v>
      </c>
      <c r="F1249" s="208">
        <v>2.8</v>
      </c>
      <c r="G1249" s="657"/>
      <c r="H1249" s="659"/>
      <c r="I1249" s="195"/>
    </row>
    <row r="1250" spans="1:9" ht="15" customHeight="1">
      <c r="A1250" s="384">
        <v>172791</v>
      </c>
      <c r="B1250" s="386" t="s">
        <v>12</v>
      </c>
      <c r="C1250" s="386" t="s">
        <v>440</v>
      </c>
      <c r="D1250" s="386">
        <v>16.399999999999999</v>
      </c>
      <c r="E1250" s="207" t="s">
        <v>16</v>
      </c>
      <c r="F1250" s="207">
        <v>8.6</v>
      </c>
      <c r="G1250" s="386">
        <v>18</v>
      </c>
      <c r="H1250" s="662">
        <v>45527</v>
      </c>
      <c r="I1250" s="195"/>
    </row>
    <row r="1251" spans="1:9" ht="15.75" thickBot="1">
      <c r="A1251" s="655"/>
      <c r="B1251" s="657"/>
      <c r="C1251" s="657"/>
      <c r="D1251" s="657"/>
      <c r="E1251" s="208" t="s">
        <v>14</v>
      </c>
      <c r="F1251" s="208">
        <v>7.8</v>
      </c>
      <c r="G1251" s="657"/>
      <c r="H1251" s="659"/>
      <c r="I1251" s="195"/>
    </row>
    <row r="1252" spans="1:9" ht="15" customHeight="1">
      <c r="A1252" s="384">
        <v>91758</v>
      </c>
      <c r="B1252" s="386" t="s">
        <v>12</v>
      </c>
      <c r="C1252" s="207" t="s">
        <v>441</v>
      </c>
      <c r="D1252" s="207">
        <v>3</v>
      </c>
      <c r="E1252" s="207" t="s">
        <v>28</v>
      </c>
      <c r="F1252" s="207">
        <v>3</v>
      </c>
      <c r="G1252" s="207">
        <v>5</v>
      </c>
      <c r="H1252" s="662">
        <v>45527</v>
      </c>
      <c r="I1252" s="195"/>
    </row>
    <row r="1253" spans="1:9">
      <c r="A1253" s="670"/>
      <c r="B1253" s="671"/>
      <c r="C1253" s="424" t="s">
        <v>442</v>
      </c>
      <c r="D1253" s="424">
        <v>17.86</v>
      </c>
      <c r="E1253" s="211" t="s">
        <v>14</v>
      </c>
      <c r="F1253" s="211">
        <v>4.0999999999999996</v>
      </c>
      <c r="G1253" s="424">
        <v>19</v>
      </c>
      <c r="H1253" s="672"/>
      <c r="I1253" s="195"/>
    </row>
    <row r="1254" spans="1:9">
      <c r="A1254" s="670"/>
      <c r="B1254" s="671"/>
      <c r="C1254" s="671"/>
      <c r="D1254" s="671"/>
      <c r="E1254" s="211" t="s">
        <v>20</v>
      </c>
      <c r="F1254" s="211">
        <v>2.1</v>
      </c>
      <c r="G1254" s="671"/>
      <c r="H1254" s="672"/>
      <c r="I1254" s="195"/>
    </row>
    <row r="1255" spans="1:9">
      <c r="A1255" s="670"/>
      <c r="B1255" s="671"/>
      <c r="C1255" s="671"/>
      <c r="D1255" s="671"/>
      <c r="E1255" s="211" t="s">
        <v>16</v>
      </c>
      <c r="F1255" s="211">
        <v>11.06</v>
      </c>
      <c r="G1255" s="671"/>
      <c r="H1255" s="672"/>
      <c r="I1255" s="195"/>
    </row>
    <row r="1256" spans="1:9" ht="15.75" thickBot="1">
      <c r="A1256" s="655"/>
      <c r="B1256" s="657"/>
      <c r="C1256" s="657"/>
      <c r="D1256" s="657"/>
      <c r="E1256" s="208" t="s">
        <v>22</v>
      </c>
      <c r="F1256" s="208">
        <v>0.6</v>
      </c>
      <c r="G1256" s="657"/>
      <c r="H1256" s="659"/>
      <c r="I1256" s="195"/>
    </row>
    <row r="1257" spans="1:9" ht="15" customHeight="1">
      <c r="A1257" s="384">
        <v>98906</v>
      </c>
      <c r="B1257" s="386" t="s">
        <v>12</v>
      </c>
      <c r="C1257" s="386" t="s">
        <v>443</v>
      </c>
      <c r="D1257" s="386">
        <v>36.24</v>
      </c>
      <c r="E1257" s="207" t="s">
        <v>22</v>
      </c>
      <c r="F1257" s="207">
        <v>17</v>
      </c>
      <c r="G1257" s="386">
        <v>38</v>
      </c>
      <c r="H1257" s="662">
        <v>45527</v>
      </c>
      <c r="I1257" s="195"/>
    </row>
    <row r="1258" spans="1:9">
      <c r="A1258" s="670"/>
      <c r="B1258" s="671"/>
      <c r="C1258" s="671"/>
      <c r="D1258" s="671"/>
      <c r="E1258" s="211" t="s">
        <v>14</v>
      </c>
      <c r="F1258" s="211">
        <v>6.88</v>
      </c>
      <c r="G1258" s="671"/>
      <c r="H1258" s="672"/>
      <c r="I1258" s="195"/>
    </row>
    <row r="1259" spans="1:9">
      <c r="A1259" s="670"/>
      <c r="B1259" s="671"/>
      <c r="C1259" s="671"/>
      <c r="D1259" s="671"/>
      <c r="E1259" s="211" t="s">
        <v>16</v>
      </c>
      <c r="F1259" s="211">
        <v>5.37</v>
      </c>
      <c r="G1259" s="671"/>
      <c r="H1259" s="672"/>
      <c r="I1259" s="195"/>
    </row>
    <row r="1260" spans="1:9">
      <c r="A1260" s="670"/>
      <c r="B1260" s="671"/>
      <c r="C1260" s="671"/>
      <c r="D1260" s="671"/>
      <c r="E1260" s="211" t="s">
        <v>26</v>
      </c>
      <c r="F1260" s="211">
        <v>5.99</v>
      </c>
      <c r="G1260" s="671"/>
      <c r="H1260" s="672"/>
      <c r="I1260" s="195"/>
    </row>
    <row r="1261" spans="1:9" ht="15.75" thickBot="1">
      <c r="A1261" s="655"/>
      <c r="B1261" s="657"/>
      <c r="C1261" s="657"/>
      <c r="D1261" s="657"/>
      <c r="E1261" s="208" t="s">
        <v>35</v>
      </c>
      <c r="F1261" s="208">
        <v>1</v>
      </c>
      <c r="G1261" s="657"/>
      <c r="H1261" s="659"/>
      <c r="I1261" s="195"/>
    </row>
    <row r="1262" spans="1:9" ht="15" customHeight="1">
      <c r="A1262" s="384">
        <v>90660</v>
      </c>
      <c r="B1262" s="386" t="s">
        <v>34</v>
      </c>
      <c r="C1262" s="207" t="s">
        <v>444</v>
      </c>
      <c r="D1262" s="232">
        <v>45415</v>
      </c>
      <c r="E1262" s="207" t="s">
        <v>20</v>
      </c>
      <c r="F1262" s="207">
        <v>3.5</v>
      </c>
      <c r="G1262" s="207">
        <v>5</v>
      </c>
      <c r="H1262" s="662">
        <v>45530</v>
      </c>
      <c r="I1262" s="195"/>
    </row>
    <row r="1263" spans="1:9">
      <c r="A1263" s="670"/>
      <c r="B1263" s="671"/>
      <c r="C1263" s="424" t="s">
        <v>445</v>
      </c>
      <c r="D1263" s="424">
        <v>6</v>
      </c>
      <c r="E1263" s="211" t="s">
        <v>31</v>
      </c>
      <c r="F1263" s="211">
        <v>3</v>
      </c>
      <c r="G1263" s="424">
        <v>8</v>
      </c>
      <c r="H1263" s="672"/>
      <c r="I1263" s="195"/>
    </row>
    <row r="1264" spans="1:9" ht="15.75" thickBot="1">
      <c r="A1264" s="687"/>
      <c r="B1264" s="688"/>
      <c r="C1264" s="688"/>
      <c r="D1264" s="688"/>
      <c r="E1264" s="228" t="s">
        <v>17</v>
      </c>
      <c r="F1264" s="228">
        <v>3</v>
      </c>
      <c r="G1264" s="688"/>
      <c r="H1264" s="689"/>
      <c r="I1264" s="196"/>
    </row>
    <row r="1265" spans="1:9" ht="15" customHeight="1">
      <c r="A1265" s="678">
        <v>95841</v>
      </c>
      <c r="B1265" s="681" t="s">
        <v>34</v>
      </c>
      <c r="C1265" s="681" t="s">
        <v>446</v>
      </c>
      <c r="D1265" s="681">
        <v>18.11</v>
      </c>
      <c r="E1265" s="230" t="s">
        <v>22</v>
      </c>
      <c r="F1265" s="230">
        <v>2.5</v>
      </c>
      <c r="G1265" s="681">
        <v>20</v>
      </c>
      <c r="H1265" s="684">
        <v>45526</v>
      </c>
      <c r="I1265" s="674" t="s">
        <v>421</v>
      </c>
    </row>
    <row r="1266" spans="1:9">
      <c r="A1266" s="679"/>
      <c r="B1266" s="682"/>
      <c r="C1266" s="682"/>
      <c r="D1266" s="682"/>
      <c r="E1266" s="132" t="s">
        <v>31</v>
      </c>
      <c r="F1266" s="132">
        <v>1.3</v>
      </c>
      <c r="G1266" s="682"/>
      <c r="H1266" s="685"/>
      <c r="I1266" s="675"/>
    </row>
    <row r="1267" spans="1:9">
      <c r="A1267" s="679"/>
      <c r="B1267" s="682"/>
      <c r="C1267" s="682"/>
      <c r="D1267" s="682"/>
      <c r="E1267" s="132" t="s">
        <v>14</v>
      </c>
      <c r="F1267" s="132">
        <v>1</v>
      </c>
      <c r="G1267" s="682"/>
      <c r="H1267" s="685"/>
      <c r="I1267" s="675"/>
    </row>
    <row r="1268" spans="1:9">
      <c r="A1268" s="679"/>
      <c r="B1268" s="682"/>
      <c r="C1268" s="682"/>
      <c r="D1268" s="682"/>
      <c r="E1268" s="132" t="s">
        <v>291</v>
      </c>
      <c r="F1268" s="132">
        <v>0.5</v>
      </c>
      <c r="G1268" s="682"/>
      <c r="H1268" s="685"/>
      <c r="I1268" s="675"/>
    </row>
    <row r="1269" spans="1:9">
      <c r="A1269" s="679"/>
      <c r="B1269" s="682"/>
      <c r="C1269" s="682"/>
      <c r="D1269" s="682"/>
      <c r="E1269" s="132" t="s">
        <v>20</v>
      </c>
      <c r="F1269" s="132">
        <v>10</v>
      </c>
      <c r="G1269" s="682"/>
      <c r="H1269" s="685"/>
      <c r="I1269" s="675"/>
    </row>
    <row r="1270" spans="1:9">
      <c r="A1270" s="679"/>
      <c r="B1270" s="682"/>
      <c r="C1270" s="682"/>
      <c r="D1270" s="682"/>
      <c r="E1270" s="132" t="s">
        <v>17</v>
      </c>
      <c r="F1270" s="132">
        <v>2.6</v>
      </c>
      <c r="G1270" s="682"/>
      <c r="H1270" s="685"/>
      <c r="I1270" s="675"/>
    </row>
    <row r="1271" spans="1:9" ht="15.75" customHeight="1" thickBot="1">
      <c r="A1271" s="680"/>
      <c r="B1271" s="683"/>
      <c r="C1271" s="683"/>
      <c r="D1271" s="683"/>
      <c r="E1271" s="146" t="s">
        <v>447</v>
      </c>
      <c r="F1271" s="146">
        <v>0.21</v>
      </c>
      <c r="G1271" s="683"/>
      <c r="H1271" s="686"/>
      <c r="I1271" s="676"/>
    </row>
    <row r="1272" spans="1:9" ht="15" customHeight="1">
      <c r="A1272" s="433">
        <v>89182</v>
      </c>
      <c r="B1272" s="434" t="s">
        <v>30</v>
      </c>
      <c r="C1272" s="434" t="s">
        <v>448</v>
      </c>
      <c r="D1272" s="434">
        <v>29.43</v>
      </c>
      <c r="E1272" s="225" t="s">
        <v>22</v>
      </c>
      <c r="F1272" s="225">
        <v>3.59</v>
      </c>
      <c r="G1272" s="434">
        <v>31</v>
      </c>
      <c r="H1272" s="677">
        <v>45526</v>
      </c>
      <c r="I1272" s="194"/>
    </row>
    <row r="1273" spans="1:9">
      <c r="A1273" s="670"/>
      <c r="B1273" s="671"/>
      <c r="C1273" s="671"/>
      <c r="D1273" s="671"/>
      <c r="E1273" s="211" t="s">
        <v>288</v>
      </c>
      <c r="F1273" s="211">
        <v>2.1</v>
      </c>
      <c r="G1273" s="671"/>
      <c r="H1273" s="672"/>
      <c r="I1273" s="195"/>
    </row>
    <row r="1274" spans="1:9">
      <c r="A1274" s="670"/>
      <c r="B1274" s="671"/>
      <c r="C1274" s="671"/>
      <c r="D1274" s="671"/>
      <c r="E1274" s="211" t="s">
        <v>14</v>
      </c>
      <c r="F1274" s="211">
        <v>7.36</v>
      </c>
      <c r="G1274" s="671"/>
      <c r="H1274" s="672"/>
      <c r="I1274" s="195"/>
    </row>
    <row r="1275" spans="1:9">
      <c r="A1275" s="670"/>
      <c r="B1275" s="671"/>
      <c r="C1275" s="671"/>
      <c r="D1275" s="671"/>
      <c r="E1275" s="211" t="s">
        <v>29</v>
      </c>
      <c r="F1275" s="211">
        <v>1</v>
      </c>
      <c r="G1275" s="671"/>
      <c r="H1275" s="672"/>
      <c r="I1275" s="195"/>
    </row>
    <row r="1276" spans="1:9">
      <c r="A1276" s="670"/>
      <c r="B1276" s="671"/>
      <c r="C1276" s="671"/>
      <c r="D1276" s="671"/>
      <c r="E1276" s="211" t="s">
        <v>16</v>
      </c>
      <c r="F1276" s="211">
        <v>4.68</v>
      </c>
      <c r="G1276" s="671"/>
      <c r="H1276" s="672"/>
      <c r="I1276" s="195"/>
    </row>
    <row r="1277" spans="1:9">
      <c r="A1277" s="670"/>
      <c r="B1277" s="671"/>
      <c r="C1277" s="671"/>
      <c r="D1277" s="671"/>
      <c r="E1277" s="211" t="s">
        <v>35</v>
      </c>
      <c r="F1277" s="211">
        <v>0.2</v>
      </c>
      <c r="G1277" s="671"/>
      <c r="H1277" s="672"/>
      <c r="I1277" s="195"/>
    </row>
    <row r="1278" spans="1:9">
      <c r="A1278" s="670"/>
      <c r="B1278" s="671"/>
      <c r="C1278" s="671"/>
      <c r="D1278" s="671"/>
      <c r="E1278" s="211" t="s">
        <v>449</v>
      </c>
      <c r="F1278" s="211">
        <v>1.7</v>
      </c>
      <c r="G1278" s="671"/>
      <c r="H1278" s="672"/>
      <c r="I1278" s="195"/>
    </row>
    <row r="1279" spans="1:9">
      <c r="A1279" s="670"/>
      <c r="B1279" s="671"/>
      <c r="C1279" s="671"/>
      <c r="D1279" s="671"/>
      <c r="E1279" s="211" t="s">
        <v>26</v>
      </c>
      <c r="F1279" s="211">
        <v>2.2000000000000002</v>
      </c>
      <c r="G1279" s="671"/>
      <c r="H1279" s="672"/>
      <c r="I1279" s="195"/>
    </row>
    <row r="1280" spans="1:9">
      <c r="A1280" s="670"/>
      <c r="B1280" s="671"/>
      <c r="C1280" s="671"/>
      <c r="D1280" s="671"/>
      <c r="E1280" s="211" t="s">
        <v>20</v>
      </c>
      <c r="F1280" s="211">
        <v>6.3</v>
      </c>
      <c r="G1280" s="671"/>
      <c r="H1280" s="672"/>
      <c r="I1280" s="195"/>
    </row>
    <row r="1281" spans="1:9" ht="15.75" thickBot="1">
      <c r="A1281" s="655"/>
      <c r="B1281" s="657"/>
      <c r="C1281" s="657"/>
      <c r="D1281" s="657"/>
      <c r="E1281" s="208" t="s">
        <v>17</v>
      </c>
      <c r="F1281" s="208">
        <v>0.3</v>
      </c>
      <c r="G1281" s="657"/>
      <c r="H1281" s="659"/>
      <c r="I1281" s="195"/>
    </row>
    <row r="1282" spans="1:9" ht="15" customHeight="1">
      <c r="A1282" s="384">
        <v>111180</v>
      </c>
      <c r="B1282" s="386" t="s">
        <v>30</v>
      </c>
      <c r="C1282" s="386" t="s">
        <v>450</v>
      </c>
      <c r="D1282" s="386">
        <v>9</v>
      </c>
      <c r="E1282" s="207" t="s">
        <v>16</v>
      </c>
      <c r="F1282" s="207">
        <v>6</v>
      </c>
      <c r="G1282" s="386">
        <v>11</v>
      </c>
      <c r="H1282" s="673">
        <v>45526</v>
      </c>
      <c r="I1282" s="195"/>
    </row>
    <row r="1283" spans="1:9" ht="15.75" thickBot="1">
      <c r="A1283" s="655"/>
      <c r="B1283" s="657"/>
      <c r="C1283" s="657"/>
      <c r="D1283" s="657"/>
      <c r="E1283" s="208" t="s">
        <v>60</v>
      </c>
      <c r="F1283" s="208">
        <v>3</v>
      </c>
      <c r="G1283" s="657"/>
      <c r="H1283" s="659"/>
      <c r="I1283" s="195"/>
    </row>
    <row r="1284" spans="1:9" ht="15" customHeight="1">
      <c r="A1284" s="384">
        <v>95533</v>
      </c>
      <c r="B1284" s="386" t="s">
        <v>30</v>
      </c>
      <c r="C1284" s="386" t="s">
        <v>451</v>
      </c>
      <c r="D1284" s="386">
        <v>7.9</v>
      </c>
      <c r="E1284" s="207" t="s">
        <v>22</v>
      </c>
      <c r="F1284" s="207">
        <v>2.5</v>
      </c>
      <c r="G1284" s="386">
        <v>9</v>
      </c>
      <c r="H1284" s="662">
        <v>45534</v>
      </c>
      <c r="I1284" s="195"/>
    </row>
    <row r="1285" spans="1:9">
      <c r="A1285" s="670"/>
      <c r="B1285" s="671"/>
      <c r="C1285" s="671"/>
      <c r="D1285" s="671"/>
      <c r="E1285" s="211" t="s">
        <v>14</v>
      </c>
      <c r="F1285" s="211">
        <v>3</v>
      </c>
      <c r="G1285" s="671"/>
      <c r="H1285" s="672"/>
      <c r="I1285" s="195"/>
    </row>
    <row r="1286" spans="1:9">
      <c r="A1286" s="670"/>
      <c r="B1286" s="671"/>
      <c r="C1286" s="671"/>
      <c r="D1286" s="671"/>
      <c r="E1286" s="211" t="s">
        <v>29</v>
      </c>
      <c r="F1286" s="211">
        <v>0.4</v>
      </c>
      <c r="G1286" s="671"/>
      <c r="H1286" s="672"/>
      <c r="I1286" s="195"/>
    </row>
    <row r="1287" spans="1:9">
      <c r="A1287" s="670"/>
      <c r="B1287" s="671"/>
      <c r="C1287" s="671"/>
      <c r="D1287" s="671"/>
      <c r="E1287" s="211" t="s">
        <v>20</v>
      </c>
      <c r="F1287" s="211">
        <v>1.9</v>
      </c>
      <c r="G1287" s="671"/>
      <c r="H1287" s="672"/>
      <c r="I1287" s="195"/>
    </row>
    <row r="1288" spans="1:9" ht="15.75" thickBot="1">
      <c r="A1288" s="655"/>
      <c r="B1288" s="657"/>
      <c r="C1288" s="657"/>
      <c r="D1288" s="657"/>
      <c r="E1288" s="208" t="s">
        <v>17</v>
      </c>
      <c r="F1288" s="208">
        <v>0.1</v>
      </c>
      <c r="G1288" s="657"/>
      <c r="H1288" s="659"/>
      <c r="I1288" s="195"/>
    </row>
    <row r="1289" spans="1:9" ht="15.75" thickBot="1">
      <c r="A1289" s="62">
        <v>169651</v>
      </c>
      <c r="B1289" s="63" t="s">
        <v>24</v>
      </c>
      <c r="C1289" s="63" t="s">
        <v>452</v>
      </c>
      <c r="D1289" s="63">
        <v>3.4</v>
      </c>
      <c r="E1289" s="63" t="s">
        <v>14</v>
      </c>
      <c r="F1289" s="63">
        <v>3.4</v>
      </c>
      <c r="G1289" s="63">
        <v>5</v>
      </c>
      <c r="H1289" s="136">
        <v>45534</v>
      </c>
      <c r="I1289" s="195"/>
    </row>
    <row r="1290" spans="1:9" ht="15" customHeight="1">
      <c r="A1290" s="508">
        <v>150794</v>
      </c>
      <c r="B1290" s="485" t="s">
        <v>100</v>
      </c>
      <c r="C1290" s="485" t="s">
        <v>87</v>
      </c>
      <c r="D1290" s="485">
        <v>3</v>
      </c>
      <c r="E1290" s="207" t="s">
        <v>26</v>
      </c>
      <c r="F1290" s="207">
        <v>2</v>
      </c>
      <c r="G1290" s="485">
        <v>5</v>
      </c>
      <c r="H1290" s="667">
        <v>45527</v>
      </c>
      <c r="I1290" s="195"/>
    </row>
    <row r="1291" spans="1:9">
      <c r="A1291" s="509"/>
      <c r="B1291" s="480"/>
      <c r="C1291" s="434"/>
      <c r="D1291" s="434"/>
      <c r="E1291" s="211" t="s">
        <v>216</v>
      </c>
      <c r="F1291" s="211">
        <v>1</v>
      </c>
      <c r="G1291" s="434"/>
      <c r="H1291" s="668"/>
      <c r="I1291" s="195"/>
    </row>
    <row r="1292" spans="1:9" ht="15.75" thickBot="1">
      <c r="A1292" s="510"/>
      <c r="B1292" s="481"/>
      <c r="C1292" s="211" t="s">
        <v>453</v>
      </c>
      <c r="D1292" s="211">
        <v>6.94</v>
      </c>
      <c r="E1292" s="211" t="s">
        <v>16</v>
      </c>
      <c r="F1292" s="211">
        <v>6.94</v>
      </c>
      <c r="G1292" s="211">
        <v>8</v>
      </c>
      <c r="H1292" s="669"/>
      <c r="I1292" s="195"/>
    </row>
    <row r="1293" spans="1:9" ht="15" customHeight="1">
      <c r="A1293" s="384">
        <v>3115519</v>
      </c>
      <c r="B1293" s="386" t="s">
        <v>40</v>
      </c>
      <c r="C1293" s="386" t="s">
        <v>40</v>
      </c>
      <c r="D1293" s="386">
        <v>25</v>
      </c>
      <c r="E1293" s="207" t="s">
        <v>14</v>
      </c>
      <c r="F1293" s="207">
        <v>12</v>
      </c>
      <c r="G1293" s="386">
        <v>27</v>
      </c>
      <c r="H1293" s="662">
        <v>45533</v>
      </c>
      <c r="I1293" s="195"/>
    </row>
    <row r="1294" spans="1:9" ht="15.75" thickBot="1">
      <c r="A1294" s="664"/>
      <c r="B1294" s="665"/>
      <c r="C1294" s="665"/>
      <c r="D1294" s="665"/>
      <c r="E1294" s="208" t="s">
        <v>16</v>
      </c>
      <c r="F1294" s="208">
        <v>13</v>
      </c>
      <c r="G1294" s="665"/>
      <c r="H1294" s="666"/>
      <c r="I1294" s="195"/>
    </row>
    <row r="1295" spans="1:9" ht="15" customHeight="1">
      <c r="A1295" s="384">
        <v>99959</v>
      </c>
      <c r="B1295" s="386" t="s">
        <v>40</v>
      </c>
      <c r="C1295" s="386" t="s">
        <v>454</v>
      </c>
      <c r="D1295" s="386">
        <v>2.9</v>
      </c>
      <c r="E1295" s="207" t="s">
        <v>22</v>
      </c>
      <c r="F1295" s="207">
        <v>1.2</v>
      </c>
      <c r="G1295" s="386">
        <v>4</v>
      </c>
      <c r="H1295" s="662">
        <v>45533</v>
      </c>
      <c r="I1295" s="195"/>
    </row>
    <row r="1296" spans="1:9">
      <c r="A1296" s="660"/>
      <c r="B1296" s="661"/>
      <c r="C1296" s="661"/>
      <c r="D1296" s="661"/>
      <c r="E1296" s="211" t="s">
        <v>14</v>
      </c>
      <c r="F1296" s="211">
        <v>1.1000000000000001</v>
      </c>
      <c r="G1296" s="661"/>
      <c r="H1296" s="663"/>
      <c r="I1296" s="195"/>
    </row>
    <row r="1297" spans="1:9">
      <c r="A1297" s="660"/>
      <c r="B1297" s="661"/>
      <c r="C1297" s="661"/>
      <c r="D1297" s="661"/>
      <c r="E1297" s="211" t="s">
        <v>35</v>
      </c>
      <c r="F1297" s="211">
        <v>0.6</v>
      </c>
      <c r="G1297" s="661"/>
      <c r="H1297" s="663"/>
      <c r="I1297" s="195"/>
    </row>
    <row r="1298" spans="1:9">
      <c r="A1298" s="660"/>
      <c r="B1298" s="661"/>
      <c r="C1298" s="424" t="s">
        <v>455</v>
      </c>
      <c r="D1298" s="424">
        <v>2.8</v>
      </c>
      <c r="E1298" s="211" t="s">
        <v>22</v>
      </c>
      <c r="F1298" s="211">
        <v>1.4</v>
      </c>
      <c r="G1298" s="424">
        <v>4</v>
      </c>
      <c r="H1298" s="663"/>
      <c r="I1298" s="195"/>
    </row>
    <row r="1299" spans="1:9">
      <c r="A1299" s="660"/>
      <c r="B1299" s="661"/>
      <c r="C1299" s="661"/>
      <c r="D1299" s="661"/>
      <c r="E1299" s="211" t="s">
        <v>14</v>
      </c>
      <c r="F1299" s="211">
        <v>0.7</v>
      </c>
      <c r="G1299" s="661"/>
      <c r="H1299" s="663"/>
      <c r="I1299" s="195"/>
    </row>
    <row r="1300" spans="1:9" ht="15.75" thickBot="1">
      <c r="A1300" s="650"/>
      <c r="B1300" s="651"/>
      <c r="C1300" s="651"/>
      <c r="D1300" s="651"/>
      <c r="E1300" s="208" t="s">
        <v>35</v>
      </c>
      <c r="F1300" s="208">
        <v>0.7</v>
      </c>
      <c r="G1300" s="651"/>
      <c r="H1300" s="653"/>
      <c r="I1300" s="195"/>
    </row>
    <row r="1301" spans="1:9" ht="15" customHeight="1">
      <c r="A1301" s="384">
        <v>150856</v>
      </c>
      <c r="B1301" s="386" t="s">
        <v>67</v>
      </c>
      <c r="C1301" s="386" t="s">
        <v>456</v>
      </c>
      <c r="D1301" s="386">
        <v>17</v>
      </c>
      <c r="E1301" s="207" t="s">
        <v>22</v>
      </c>
      <c r="F1301" s="207">
        <v>3</v>
      </c>
      <c r="G1301" s="386">
        <v>19</v>
      </c>
      <c r="H1301" s="662">
        <v>45534</v>
      </c>
      <c r="I1301" s="195"/>
    </row>
    <row r="1302" spans="1:9">
      <c r="A1302" s="660"/>
      <c r="B1302" s="661"/>
      <c r="C1302" s="661"/>
      <c r="D1302" s="661"/>
      <c r="E1302" s="211" t="s">
        <v>16</v>
      </c>
      <c r="F1302" s="211">
        <v>4</v>
      </c>
      <c r="G1302" s="661"/>
      <c r="H1302" s="663"/>
      <c r="I1302" s="195"/>
    </row>
    <row r="1303" spans="1:9">
      <c r="A1303" s="660"/>
      <c r="B1303" s="661"/>
      <c r="C1303" s="661"/>
      <c r="D1303" s="661"/>
      <c r="E1303" s="211" t="s">
        <v>15</v>
      </c>
      <c r="F1303" s="211">
        <v>4</v>
      </c>
      <c r="G1303" s="661"/>
      <c r="H1303" s="663"/>
      <c r="I1303" s="195"/>
    </row>
    <row r="1304" spans="1:9">
      <c r="A1304" s="660"/>
      <c r="B1304" s="661"/>
      <c r="C1304" s="661"/>
      <c r="D1304" s="661"/>
      <c r="E1304" s="211" t="s">
        <v>26</v>
      </c>
      <c r="F1304" s="211">
        <v>3</v>
      </c>
      <c r="G1304" s="661"/>
      <c r="H1304" s="663"/>
      <c r="I1304" s="195"/>
    </row>
    <row r="1305" spans="1:9" ht="15.75" thickBot="1">
      <c r="A1305" s="650"/>
      <c r="B1305" s="651"/>
      <c r="C1305" s="651"/>
      <c r="D1305" s="651"/>
      <c r="E1305" s="208" t="s">
        <v>14</v>
      </c>
      <c r="F1305" s="208">
        <v>3</v>
      </c>
      <c r="G1305" s="651"/>
      <c r="H1305" s="653"/>
      <c r="I1305" s="195"/>
    </row>
    <row r="1306" spans="1:9" ht="15.75" thickBot="1">
      <c r="A1306" s="233">
        <v>150855</v>
      </c>
      <c r="B1306" s="234" t="s">
        <v>67</v>
      </c>
      <c r="C1306" s="234" t="s">
        <v>156</v>
      </c>
      <c r="D1306" s="234">
        <v>4</v>
      </c>
      <c r="E1306" s="234" t="s">
        <v>16</v>
      </c>
      <c r="F1306" s="234">
        <v>4</v>
      </c>
      <c r="G1306" s="234">
        <v>6</v>
      </c>
      <c r="H1306" s="235">
        <v>45534</v>
      </c>
      <c r="I1306" s="195"/>
    </row>
    <row r="1307" spans="1:9" ht="15" customHeight="1">
      <c r="A1307" s="654">
        <v>118222</v>
      </c>
      <c r="B1307" s="656" t="s">
        <v>67</v>
      </c>
      <c r="C1307" s="656" t="s">
        <v>457</v>
      </c>
      <c r="D1307" s="656">
        <v>7.4</v>
      </c>
      <c r="E1307" s="234" t="s">
        <v>14</v>
      </c>
      <c r="F1307" s="234">
        <v>3.2</v>
      </c>
      <c r="G1307" s="656">
        <v>9</v>
      </c>
      <c r="H1307" s="658">
        <v>45534</v>
      </c>
      <c r="I1307" s="195"/>
    </row>
    <row r="1308" spans="1:9" ht="15.75" thickBot="1">
      <c r="A1308" s="655"/>
      <c r="B1308" s="657"/>
      <c r="C1308" s="657"/>
      <c r="D1308" s="657"/>
      <c r="E1308" s="66" t="s">
        <v>16</v>
      </c>
      <c r="F1308" s="66">
        <v>4.2</v>
      </c>
      <c r="G1308" s="657"/>
      <c r="H1308" s="659"/>
      <c r="I1308" s="195"/>
    </row>
    <row r="1309" spans="1:9" ht="15" customHeight="1">
      <c r="A1309" s="410">
        <v>178585</v>
      </c>
      <c r="B1309" s="386" t="s">
        <v>24</v>
      </c>
      <c r="C1309" s="386" t="s">
        <v>458</v>
      </c>
      <c r="D1309" s="392">
        <v>20.100000000000001</v>
      </c>
      <c r="E1309" s="202" t="s">
        <v>16</v>
      </c>
      <c r="F1309" s="202">
        <v>7.9</v>
      </c>
      <c r="G1309" s="392">
        <v>22</v>
      </c>
      <c r="H1309" s="652">
        <v>45534</v>
      </c>
      <c r="I1309" s="195"/>
    </row>
    <row r="1310" spans="1:9" ht="15.75" thickBot="1">
      <c r="A1310" s="650"/>
      <c r="B1310" s="651"/>
      <c r="C1310" s="651"/>
      <c r="D1310" s="651"/>
      <c r="E1310" s="203" t="s">
        <v>14</v>
      </c>
      <c r="F1310" s="203">
        <v>12.2</v>
      </c>
      <c r="G1310" s="651"/>
      <c r="H1310" s="653"/>
      <c r="I1310" s="195"/>
    </row>
    <row r="1311" spans="1:9" ht="15" customHeight="1">
      <c r="A1311" s="384">
        <v>168065</v>
      </c>
      <c r="B1311" s="386" t="s">
        <v>30</v>
      </c>
      <c r="C1311" s="386" t="s">
        <v>412</v>
      </c>
      <c r="D1311" s="386">
        <v>9.9</v>
      </c>
      <c r="E1311" s="207" t="s">
        <v>22</v>
      </c>
      <c r="F1311" s="207">
        <v>3.3</v>
      </c>
      <c r="G1311" s="386">
        <v>11</v>
      </c>
      <c r="H1311" s="428">
        <v>45534</v>
      </c>
      <c r="I1311" s="195"/>
    </row>
    <row r="1312" spans="1:9">
      <c r="A1312" s="425"/>
      <c r="B1312" s="424"/>
      <c r="C1312" s="424"/>
      <c r="D1312" s="424"/>
      <c r="E1312" s="211" t="s">
        <v>31</v>
      </c>
      <c r="F1312" s="211">
        <v>3.3</v>
      </c>
      <c r="G1312" s="424"/>
      <c r="H1312" s="573"/>
      <c r="I1312" s="195"/>
    </row>
    <row r="1313" spans="1:9" ht="15.75" thickBot="1">
      <c r="A1313" s="385"/>
      <c r="B1313" s="387"/>
      <c r="C1313" s="387"/>
      <c r="D1313" s="387"/>
      <c r="E1313" s="208" t="s">
        <v>20</v>
      </c>
      <c r="F1313" s="208">
        <v>3.3</v>
      </c>
      <c r="G1313" s="387"/>
      <c r="H1313" s="575"/>
      <c r="I1313" s="195"/>
    </row>
    <row r="1314" spans="1:9" ht="15" customHeight="1">
      <c r="A1314" s="384">
        <v>161891</v>
      </c>
      <c r="B1314" s="386" t="s">
        <v>30</v>
      </c>
      <c r="C1314" s="386" t="s">
        <v>459</v>
      </c>
      <c r="D1314" s="386">
        <v>21.42</v>
      </c>
      <c r="E1314" s="207" t="s">
        <v>14</v>
      </c>
      <c r="F1314" s="234">
        <v>6.82</v>
      </c>
      <c r="G1314" s="386">
        <v>23</v>
      </c>
      <c r="H1314" s="428">
        <v>45534</v>
      </c>
      <c r="I1314" s="195"/>
    </row>
    <row r="1315" spans="1:9">
      <c r="A1315" s="425"/>
      <c r="B1315" s="424"/>
      <c r="C1315" s="424"/>
      <c r="D1315" s="424"/>
      <c r="E1315" s="211" t="s">
        <v>16</v>
      </c>
      <c r="F1315" s="65">
        <v>2.2999999999999998</v>
      </c>
      <c r="G1315" s="424"/>
      <c r="H1315" s="573"/>
      <c r="I1315" s="195"/>
    </row>
    <row r="1316" spans="1:9">
      <c r="A1316" s="425"/>
      <c r="B1316" s="424"/>
      <c r="C1316" s="424"/>
      <c r="D1316" s="424"/>
      <c r="E1316" s="211" t="s">
        <v>20</v>
      </c>
      <c r="F1316" s="65">
        <v>6.23</v>
      </c>
      <c r="G1316" s="424"/>
      <c r="H1316" s="573"/>
      <c r="I1316" s="195"/>
    </row>
    <row r="1317" spans="1:9" ht="15.75" thickBot="1">
      <c r="A1317" s="502"/>
      <c r="B1317" s="449"/>
      <c r="C1317" s="449"/>
      <c r="D1317" s="449"/>
      <c r="E1317" s="228" t="s">
        <v>17</v>
      </c>
      <c r="F1317" s="68">
        <v>6.07</v>
      </c>
      <c r="G1317" s="449"/>
      <c r="H1317" s="649"/>
      <c r="I1317" s="195"/>
    </row>
    <row r="1318" spans="1:9" ht="15" customHeight="1">
      <c r="A1318" s="384">
        <v>88735</v>
      </c>
      <c r="B1318" s="386" t="s">
        <v>100</v>
      </c>
      <c r="C1318" s="386" t="s">
        <v>460</v>
      </c>
      <c r="D1318" s="386">
        <v>3.98</v>
      </c>
      <c r="E1318" s="234" t="s">
        <v>14</v>
      </c>
      <c r="F1318" s="234">
        <v>0.57999999999999996</v>
      </c>
      <c r="G1318" s="386">
        <v>5</v>
      </c>
      <c r="H1318" s="428">
        <v>45534</v>
      </c>
      <c r="I1318" s="195"/>
    </row>
    <row r="1319" spans="1:9">
      <c r="A1319" s="425"/>
      <c r="B1319" s="424"/>
      <c r="C1319" s="424"/>
      <c r="D1319" s="424"/>
      <c r="E1319" s="65" t="s">
        <v>105</v>
      </c>
      <c r="F1319" s="65">
        <v>1.6</v>
      </c>
      <c r="G1319" s="424"/>
      <c r="H1319" s="573"/>
      <c r="I1319" s="195"/>
    </row>
    <row r="1320" spans="1:9">
      <c r="A1320" s="425"/>
      <c r="B1320" s="424"/>
      <c r="C1320" s="424"/>
      <c r="D1320" s="424"/>
      <c r="E1320" s="65" t="s">
        <v>26</v>
      </c>
      <c r="F1320" s="65">
        <v>1.4</v>
      </c>
      <c r="G1320" s="424"/>
      <c r="H1320" s="573"/>
      <c r="I1320" s="195"/>
    </row>
    <row r="1321" spans="1:9" ht="15.75" thickBot="1">
      <c r="A1321" s="385"/>
      <c r="B1321" s="387"/>
      <c r="C1321" s="387"/>
      <c r="D1321" s="387"/>
      <c r="E1321" s="66" t="s">
        <v>216</v>
      </c>
      <c r="F1321" s="66">
        <v>0.4</v>
      </c>
      <c r="G1321" s="387"/>
      <c r="H1321" s="575"/>
      <c r="I1321" s="195"/>
    </row>
    <row r="1322" spans="1:9" ht="15" customHeight="1">
      <c r="A1322" s="433">
        <v>88727</v>
      </c>
      <c r="B1322" s="434" t="s">
        <v>100</v>
      </c>
      <c r="C1322" s="434" t="s">
        <v>461</v>
      </c>
      <c r="D1322" s="434">
        <v>6.3</v>
      </c>
      <c r="E1322" s="69" t="s">
        <v>14</v>
      </c>
      <c r="F1322" s="69">
        <v>3.2</v>
      </c>
      <c r="G1322" s="434">
        <v>8</v>
      </c>
      <c r="H1322" s="536">
        <v>45534</v>
      </c>
      <c r="I1322" s="195"/>
    </row>
    <row r="1323" spans="1:9">
      <c r="A1323" s="425"/>
      <c r="B1323" s="424"/>
      <c r="C1323" s="424"/>
      <c r="D1323" s="424"/>
      <c r="E1323" s="65" t="s">
        <v>29</v>
      </c>
      <c r="F1323" s="65">
        <v>3.1</v>
      </c>
      <c r="G1323" s="424"/>
      <c r="H1323" s="573"/>
      <c r="I1323" s="195"/>
    </row>
    <row r="1324" spans="1:9">
      <c r="A1324" s="425"/>
      <c r="B1324" s="424"/>
      <c r="C1324" s="424" t="s">
        <v>462</v>
      </c>
      <c r="D1324" s="424">
        <v>9.6</v>
      </c>
      <c r="E1324" s="65" t="s">
        <v>16</v>
      </c>
      <c r="F1324" s="65">
        <v>5.4</v>
      </c>
      <c r="G1324" s="424">
        <v>11</v>
      </c>
      <c r="H1324" s="573"/>
      <c r="I1324" s="195"/>
    </row>
    <row r="1325" spans="1:9">
      <c r="A1325" s="425"/>
      <c r="B1325" s="424"/>
      <c r="C1325" s="424"/>
      <c r="D1325" s="424"/>
      <c r="E1325" s="65" t="s">
        <v>14</v>
      </c>
      <c r="F1325" s="65">
        <v>4.2</v>
      </c>
      <c r="G1325" s="424"/>
      <c r="H1325" s="573"/>
      <c r="I1325" s="195"/>
    </row>
    <row r="1326" spans="1:9" ht="15.75" thickBot="1">
      <c r="A1326" s="385"/>
      <c r="B1326" s="387"/>
      <c r="C1326" s="66" t="s">
        <v>463</v>
      </c>
      <c r="D1326" s="66">
        <v>3</v>
      </c>
      <c r="E1326" s="66" t="s">
        <v>43</v>
      </c>
      <c r="F1326" s="66">
        <v>3</v>
      </c>
      <c r="G1326" s="66">
        <v>5</v>
      </c>
      <c r="H1326" s="575"/>
      <c r="I1326" s="195"/>
    </row>
    <row r="1327" spans="1:9" ht="15" customHeight="1">
      <c r="A1327" s="384">
        <v>88722</v>
      </c>
      <c r="B1327" s="386" t="s">
        <v>100</v>
      </c>
      <c r="C1327" s="234" t="s">
        <v>464</v>
      </c>
      <c r="D1327" s="234">
        <v>6.4</v>
      </c>
      <c r="E1327" s="234" t="s">
        <v>14</v>
      </c>
      <c r="F1327" s="234">
        <v>6.4</v>
      </c>
      <c r="G1327" s="234">
        <v>8</v>
      </c>
      <c r="H1327" s="428">
        <v>45534</v>
      </c>
      <c r="I1327" s="195"/>
    </row>
    <row r="1328" spans="1:9">
      <c r="A1328" s="425"/>
      <c r="B1328" s="424"/>
      <c r="C1328" s="424" t="s">
        <v>465</v>
      </c>
      <c r="D1328" s="424">
        <v>6.6</v>
      </c>
      <c r="E1328" s="65" t="s">
        <v>15</v>
      </c>
      <c r="F1328" s="65">
        <v>3.25</v>
      </c>
      <c r="G1328" s="424">
        <v>8</v>
      </c>
      <c r="H1328" s="573"/>
      <c r="I1328" s="195"/>
    </row>
    <row r="1329" spans="1:9">
      <c r="A1329" s="425"/>
      <c r="B1329" s="424"/>
      <c r="C1329" s="424"/>
      <c r="D1329" s="424"/>
      <c r="E1329" s="65" t="s">
        <v>16</v>
      </c>
      <c r="F1329" s="65">
        <v>3.35</v>
      </c>
      <c r="G1329" s="424"/>
      <c r="H1329" s="573"/>
      <c r="I1329" s="195"/>
    </row>
    <row r="1330" spans="1:9" ht="15.75" thickBot="1">
      <c r="A1330" s="385"/>
      <c r="B1330" s="387"/>
      <c r="C1330" s="66" t="s">
        <v>466</v>
      </c>
      <c r="D1330" s="66">
        <v>5.9</v>
      </c>
      <c r="E1330" s="66" t="s">
        <v>16</v>
      </c>
      <c r="F1330" s="66">
        <v>5.9</v>
      </c>
      <c r="G1330" s="66">
        <v>7</v>
      </c>
      <c r="H1330" s="575"/>
      <c r="I1330" s="195"/>
    </row>
    <row r="1331" spans="1:9" ht="15" customHeight="1">
      <c r="A1331" s="378">
        <v>87439</v>
      </c>
      <c r="B1331" s="380" t="s">
        <v>101</v>
      </c>
      <c r="C1331" s="380" t="s">
        <v>13</v>
      </c>
      <c r="D1331" s="380">
        <v>8.56</v>
      </c>
      <c r="E1331" s="163" t="s">
        <v>14</v>
      </c>
      <c r="F1331" s="163">
        <v>3.5</v>
      </c>
      <c r="G1331" s="380">
        <v>10</v>
      </c>
      <c r="H1331" s="382">
        <v>45530</v>
      </c>
      <c r="I1331" s="195"/>
    </row>
    <row r="1332" spans="1:9" ht="15.75" thickBot="1">
      <c r="A1332" s="619"/>
      <c r="B1332" s="596"/>
      <c r="C1332" s="596"/>
      <c r="D1332" s="596"/>
      <c r="E1332" s="191" t="s">
        <v>16</v>
      </c>
      <c r="F1332" s="191">
        <v>5.0599999999999996</v>
      </c>
      <c r="G1332" s="596"/>
      <c r="H1332" s="648"/>
      <c r="I1332" s="196"/>
    </row>
    <row r="1333" spans="1:9" ht="15" customHeight="1">
      <c r="A1333" s="639">
        <v>87619</v>
      </c>
      <c r="B1333" s="642" t="s">
        <v>100</v>
      </c>
      <c r="C1333" s="642" t="s">
        <v>467</v>
      </c>
      <c r="D1333" s="642">
        <v>34.5</v>
      </c>
      <c r="E1333" s="238" t="s">
        <v>22</v>
      </c>
      <c r="F1333" s="238">
        <v>6.1</v>
      </c>
      <c r="G1333" s="642">
        <v>36</v>
      </c>
      <c r="H1333" s="645">
        <v>45530</v>
      </c>
      <c r="I1333" s="631" t="s">
        <v>99</v>
      </c>
    </row>
    <row r="1334" spans="1:9">
      <c r="A1334" s="640"/>
      <c r="B1334" s="643"/>
      <c r="C1334" s="643"/>
      <c r="D1334" s="643"/>
      <c r="E1334" s="239" t="s">
        <v>14</v>
      </c>
      <c r="F1334" s="239">
        <v>9.6</v>
      </c>
      <c r="G1334" s="643"/>
      <c r="H1334" s="646"/>
      <c r="I1334" s="632"/>
    </row>
    <row r="1335" spans="1:9">
      <c r="A1335" s="640"/>
      <c r="B1335" s="643"/>
      <c r="C1335" s="643"/>
      <c r="D1335" s="643"/>
      <c r="E1335" s="239" t="s">
        <v>16</v>
      </c>
      <c r="F1335" s="239">
        <v>11.4</v>
      </c>
      <c r="G1335" s="643"/>
      <c r="H1335" s="646"/>
      <c r="I1335" s="632"/>
    </row>
    <row r="1336" spans="1:9" ht="15.75" thickBot="1">
      <c r="A1336" s="641"/>
      <c r="B1336" s="644"/>
      <c r="C1336" s="644"/>
      <c r="D1336" s="644"/>
      <c r="E1336" s="240" t="s">
        <v>26</v>
      </c>
      <c r="F1336" s="240">
        <v>7.4</v>
      </c>
      <c r="G1336" s="644"/>
      <c r="H1336" s="647"/>
      <c r="I1336" s="633"/>
    </row>
    <row r="1337" spans="1:9" ht="15" customHeight="1">
      <c r="A1337" s="634">
        <v>3126040</v>
      </c>
      <c r="B1337" s="637" t="s">
        <v>337</v>
      </c>
      <c r="C1337" s="637" t="s">
        <v>468</v>
      </c>
      <c r="D1337" s="637">
        <v>10.9</v>
      </c>
      <c r="E1337" s="193" t="s">
        <v>16</v>
      </c>
      <c r="F1337" s="193">
        <v>3.4</v>
      </c>
      <c r="G1337" s="637">
        <v>12</v>
      </c>
      <c r="H1337" s="638">
        <v>45530</v>
      </c>
      <c r="I1337" s="194"/>
    </row>
    <row r="1338" spans="1:9">
      <c r="A1338" s="635"/>
      <c r="B1338" s="553"/>
      <c r="C1338" s="553"/>
      <c r="D1338" s="553"/>
      <c r="E1338" s="190" t="s">
        <v>14</v>
      </c>
      <c r="F1338" s="190">
        <v>4.5</v>
      </c>
      <c r="G1338" s="553"/>
      <c r="H1338" s="620"/>
      <c r="I1338" s="195"/>
    </row>
    <row r="1339" spans="1:9" ht="15.75" thickBot="1">
      <c r="A1339" s="636"/>
      <c r="B1339" s="381"/>
      <c r="C1339" s="381"/>
      <c r="D1339" s="381"/>
      <c r="E1339" s="164" t="s">
        <v>29</v>
      </c>
      <c r="F1339" s="164">
        <v>3</v>
      </c>
      <c r="G1339" s="381"/>
      <c r="H1339" s="622"/>
      <c r="I1339" s="195"/>
    </row>
    <row r="1340" spans="1:9" ht="15" customHeight="1">
      <c r="A1340" s="378">
        <v>106394</v>
      </c>
      <c r="B1340" s="380" t="s">
        <v>79</v>
      </c>
      <c r="C1340" s="380" t="s">
        <v>469</v>
      </c>
      <c r="D1340" s="380">
        <v>6.17</v>
      </c>
      <c r="E1340" s="163" t="s">
        <v>470</v>
      </c>
      <c r="F1340" s="163">
        <v>1.3</v>
      </c>
      <c r="G1340" s="380">
        <v>8</v>
      </c>
      <c r="H1340" s="382">
        <v>45530</v>
      </c>
      <c r="I1340" s="195"/>
    </row>
    <row r="1341" spans="1:9">
      <c r="A1341" s="574"/>
      <c r="B1341" s="553"/>
      <c r="C1341" s="553"/>
      <c r="D1341" s="553"/>
      <c r="E1341" s="190" t="s">
        <v>14</v>
      </c>
      <c r="F1341" s="190">
        <v>2.0699999999999998</v>
      </c>
      <c r="G1341" s="553"/>
      <c r="H1341" s="620"/>
      <c r="I1341" s="195"/>
    </row>
    <row r="1342" spans="1:9" ht="15.75" thickBot="1">
      <c r="A1342" s="379"/>
      <c r="B1342" s="381"/>
      <c r="C1342" s="381"/>
      <c r="D1342" s="381"/>
      <c r="E1342" s="164" t="s">
        <v>21</v>
      </c>
      <c r="F1342" s="164">
        <v>2.8</v>
      </c>
      <c r="G1342" s="381"/>
      <c r="H1342" s="622"/>
      <c r="I1342" s="195"/>
    </row>
    <row r="1343" spans="1:9">
      <c r="A1343" s="378">
        <v>3103434</v>
      </c>
      <c r="B1343" s="380" t="s">
        <v>180</v>
      </c>
      <c r="C1343" s="380" t="s">
        <v>471</v>
      </c>
      <c r="D1343" s="380">
        <v>41.43</v>
      </c>
      <c r="E1343" s="163" t="s">
        <v>14</v>
      </c>
      <c r="F1343" s="163">
        <v>13.99</v>
      </c>
      <c r="G1343" s="380">
        <v>43</v>
      </c>
      <c r="H1343" s="382">
        <v>45530</v>
      </c>
      <c r="I1343" s="195"/>
    </row>
    <row r="1344" spans="1:9">
      <c r="A1344" s="574"/>
      <c r="B1344" s="553"/>
      <c r="C1344" s="553"/>
      <c r="D1344" s="553"/>
      <c r="E1344" s="190" t="s">
        <v>20</v>
      </c>
      <c r="F1344" s="190">
        <v>20.48</v>
      </c>
      <c r="G1344" s="553"/>
      <c r="H1344" s="620"/>
      <c r="I1344" s="195"/>
    </row>
    <row r="1345" spans="1:9">
      <c r="A1345" s="574"/>
      <c r="B1345" s="553"/>
      <c r="C1345" s="553"/>
      <c r="D1345" s="553"/>
      <c r="E1345" s="190" t="s">
        <v>31</v>
      </c>
      <c r="F1345" s="190">
        <v>3.57</v>
      </c>
      <c r="G1345" s="553"/>
      <c r="H1345" s="620"/>
      <c r="I1345" s="195"/>
    </row>
    <row r="1346" spans="1:9" ht="15.75" thickBot="1">
      <c r="A1346" s="379"/>
      <c r="B1346" s="381"/>
      <c r="C1346" s="381"/>
      <c r="D1346" s="381"/>
      <c r="E1346" s="164" t="s">
        <v>17</v>
      </c>
      <c r="F1346" s="164">
        <v>3.3900000000000006</v>
      </c>
      <c r="G1346" s="381"/>
      <c r="H1346" s="622"/>
      <c r="I1346" s="195"/>
    </row>
    <row r="1347" spans="1:9" ht="15" customHeight="1">
      <c r="A1347" s="378" t="s">
        <v>472</v>
      </c>
      <c r="B1347" s="380" t="s">
        <v>175</v>
      </c>
      <c r="C1347" s="380" t="s">
        <v>367</v>
      </c>
      <c r="D1347" s="380">
        <v>15.4</v>
      </c>
      <c r="E1347" s="163" t="s">
        <v>14</v>
      </c>
      <c r="F1347" s="163">
        <v>6.2</v>
      </c>
      <c r="G1347" s="380">
        <v>17</v>
      </c>
      <c r="H1347" s="382">
        <v>45530</v>
      </c>
      <c r="I1347" s="195"/>
    </row>
    <row r="1348" spans="1:9">
      <c r="A1348" s="574"/>
      <c r="B1348" s="553"/>
      <c r="C1348" s="553"/>
      <c r="D1348" s="553"/>
      <c r="E1348" s="190" t="s">
        <v>16</v>
      </c>
      <c r="F1348" s="190">
        <v>4.2</v>
      </c>
      <c r="G1348" s="553"/>
      <c r="H1348" s="620"/>
      <c r="I1348" s="195"/>
    </row>
    <row r="1349" spans="1:9" ht="15.75" thickBot="1">
      <c r="A1349" s="379"/>
      <c r="B1349" s="381"/>
      <c r="C1349" s="381"/>
      <c r="D1349" s="381"/>
      <c r="E1349" s="164" t="s">
        <v>20</v>
      </c>
      <c r="F1349" s="164">
        <v>5</v>
      </c>
      <c r="G1349" s="381"/>
      <c r="H1349" s="622"/>
      <c r="I1349" s="195"/>
    </row>
    <row r="1350" spans="1:9">
      <c r="A1350" s="378">
        <v>105865</v>
      </c>
      <c r="B1350" s="380" t="s">
        <v>473</v>
      </c>
      <c r="C1350" s="380" t="s">
        <v>474</v>
      </c>
      <c r="D1350" s="380">
        <v>14</v>
      </c>
      <c r="E1350" s="163" t="s">
        <v>20</v>
      </c>
      <c r="F1350" s="163">
        <v>7.2</v>
      </c>
      <c r="G1350" s="380">
        <v>16</v>
      </c>
      <c r="H1350" s="625">
        <v>45530</v>
      </c>
      <c r="I1350" s="195"/>
    </row>
    <row r="1351" spans="1:9" ht="15.75" thickBot="1">
      <c r="A1351" s="379"/>
      <c r="B1351" s="381"/>
      <c r="C1351" s="381"/>
      <c r="D1351" s="381"/>
      <c r="E1351" s="164" t="s">
        <v>31</v>
      </c>
      <c r="F1351" s="164">
        <v>6.8</v>
      </c>
      <c r="G1351" s="381"/>
      <c r="H1351" s="626"/>
      <c r="I1351" s="195"/>
    </row>
    <row r="1352" spans="1:9" ht="15" customHeight="1">
      <c r="A1352" s="378">
        <v>120516</v>
      </c>
      <c r="B1352" s="380" t="s">
        <v>475</v>
      </c>
      <c r="C1352" s="163">
        <v>1</v>
      </c>
      <c r="D1352" s="263">
        <v>2.91</v>
      </c>
      <c r="E1352" s="163" t="s">
        <v>20</v>
      </c>
      <c r="F1352" s="263">
        <v>2.91</v>
      </c>
      <c r="G1352" s="266">
        <v>4</v>
      </c>
      <c r="H1352" s="625">
        <v>45530</v>
      </c>
      <c r="I1352" s="195"/>
    </row>
    <row r="1353" spans="1:9">
      <c r="A1353" s="574"/>
      <c r="B1353" s="553"/>
      <c r="C1353" s="553" t="s">
        <v>476</v>
      </c>
      <c r="D1353" s="554">
        <f>SUM(F1353:F1355)</f>
        <v>21.95</v>
      </c>
      <c r="E1353" s="190" t="s">
        <v>14</v>
      </c>
      <c r="F1353" s="241">
        <v>9.27</v>
      </c>
      <c r="G1353" s="572">
        <v>23</v>
      </c>
      <c r="H1353" s="627"/>
      <c r="I1353" s="195"/>
    </row>
    <row r="1354" spans="1:9">
      <c r="A1354" s="574"/>
      <c r="B1354" s="553"/>
      <c r="C1354" s="553"/>
      <c r="D1354" s="554"/>
      <c r="E1354" s="190" t="s">
        <v>20</v>
      </c>
      <c r="F1354" s="241">
        <v>9.6300000000000008</v>
      </c>
      <c r="G1354" s="572"/>
      <c r="H1354" s="627"/>
      <c r="I1354" s="195"/>
    </row>
    <row r="1355" spans="1:9">
      <c r="A1355" s="574"/>
      <c r="B1355" s="553"/>
      <c r="C1355" s="553"/>
      <c r="D1355" s="554"/>
      <c r="E1355" s="190" t="s">
        <v>31</v>
      </c>
      <c r="F1355" s="241">
        <v>3.05</v>
      </c>
      <c r="G1355" s="572"/>
      <c r="H1355" s="627"/>
      <c r="I1355" s="195"/>
    </row>
    <row r="1356" spans="1:9">
      <c r="A1356" s="574"/>
      <c r="B1356" s="553"/>
      <c r="C1356" s="628" t="s">
        <v>477</v>
      </c>
      <c r="D1356" s="554">
        <f>SUM(F1356:F1357)</f>
        <v>2.4299999999999997</v>
      </c>
      <c r="E1356" s="190" t="s">
        <v>14</v>
      </c>
      <c r="F1356" s="241">
        <v>0.96</v>
      </c>
      <c r="G1356" s="572">
        <v>4</v>
      </c>
      <c r="H1356" s="627"/>
      <c r="I1356" s="195"/>
    </row>
    <row r="1357" spans="1:9" ht="15.75" thickBot="1">
      <c r="A1357" s="379"/>
      <c r="B1357" s="381"/>
      <c r="C1357" s="629"/>
      <c r="D1357" s="555"/>
      <c r="E1357" s="164" t="s">
        <v>20</v>
      </c>
      <c r="F1357" s="242">
        <v>1.47</v>
      </c>
      <c r="G1357" s="630"/>
      <c r="H1357" s="626"/>
      <c r="I1357" s="195"/>
    </row>
    <row r="1358" spans="1:9" ht="15" customHeight="1">
      <c r="A1358" s="378">
        <v>3104880</v>
      </c>
      <c r="B1358" s="380" t="s">
        <v>478</v>
      </c>
      <c r="C1358" s="380" t="s">
        <v>171</v>
      </c>
      <c r="D1358" s="380">
        <v>1.2</v>
      </c>
      <c r="E1358" s="163" t="s">
        <v>20</v>
      </c>
      <c r="F1358" s="163">
        <v>0.4</v>
      </c>
      <c r="G1358" s="380">
        <v>3</v>
      </c>
      <c r="H1358" s="382">
        <v>45530</v>
      </c>
      <c r="I1358" s="195"/>
    </row>
    <row r="1359" spans="1:9">
      <c r="A1359" s="574"/>
      <c r="B1359" s="553"/>
      <c r="C1359" s="553"/>
      <c r="D1359" s="553"/>
      <c r="E1359" s="190" t="s">
        <v>14</v>
      </c>
      <c r="F1359" s="190">
        <v>0.4</v>
      </c>
      <c r="G1359" s="553"/>
      <c r="H1359" s="620"/>
      <c r="I1359" s="195"/>
    </row>
    <row r="1360" spans="1:9" ht="15.75" thickBot="1">
      <c r="A1360" s="379"/>
      <c r="B1360" s="381"/>
      <c r="C1360" s="381"/>
      <c r="D1360" s="381"/>
      <c r="E1360" s="164" t="s">
        <v>31</v>
      </c>
      <c r="F1360" s="164">
        <v>0.4</v>
      </c>
      <c r="G1360" s="381"/>
      <c r="H1360" s="622"/>
      <c r="I1360" s="195"/>
    </row>
    <row r="1361" spans="1:9">
      <c r="A1361" s="378">
        <v>155020</v>
      </c>
      <c r="B1361" s="380" t="s">
        <v>478</v>
      </c>
      <c r="C1361" s="380" t="s">
        <v>479</v>
      </c>
      <c r="D1361" s="380">
        <v>49.01</v>
      </c>
      <c r="E1361" s="43" t="s">
        <v>20</v>
      </c>
      <c r="F1361" s="43">
        <v>27.84</v>
      </c>
      <c r="G1361" s="380">
        <v>51</v>
      </c>
      <c r="H1361" s="382">
        <v>45530</v>
      </c>
      <c r="I1361" s="195"/>
    </row>
    <row r="1362" spans="1:9">
      <c r="A1362" s="574"/>
      <c r="B1362" s="553"/>
      <c r="C1362" s="553"/>
      <c r="D1362" s="553"/>
      <c r="E1362" s="44" t="s">
        <v>14</v>
      </c>
      <c r="F1362" s="44">
        <v>11.33</v>
      </c>
      <c r="G1362" s="553"/>
      <c r="H1362" s="620"/>
      <c r="I1362" s="195"/>
    </row>
    <row r="1363" spans="1:9">
      <c r="A1363" s="574"/>
      <c r="B1363" s="553"/>
      <c r="C1363" s="553"/>
      <c r="D1363" s="553"/>
      <c r="E1363" s="44" t="s">
        <v>31</v>
      </c>
      <c r="F1363" s="70">
        <v>7.07</v>
      </c>
      <c r="G1363" s="553"/>
      <c r="H1363" s="620"/>
      <c r="I1363" s="195"/>
    </row>
    <row r="1364" spans="1:9">
      <c r="A1364" s="574"/>
      <c r="B1364" s="553"/>
      <c r="C1364" s="553"/>
      <c r="D1364" s="553"/>
      <c r="E1364" s="44" t="s">
        <v>17</v>
      </c>
      <c r="F1364" s="44">
        <v>1.43</v>
      </c>
      <c r="G1364" s="553"/>
      <c r="H1364" s="620"/>
      <c r="I1364" s="195"/>
    </row>
    <row r="1365" spans="1:9">
      <c r="A1365" s="574"/>
      <c r="B1365" s="553"/>
      <c r="C1365" s="553"/>
      <c r="D1365" s="553"/>
      <c r="E1365" s="44" t="s">
        <v>131</v>
      </c>
      <c r="F1365" s="44">
        <v>1.34</v>
      </c>
      <c r="G1365" s="553"/>
      <c r="H1365" s="620"/>
      <c r="I1365" s="195"/>
    </row>
    <row r="1366" spans="1:9">
      <c r="A1366" s="574"/>
      <c r="B1366" s="553"/>
      <c r="C1366" s="553" t="s">
        <v>480</v>
      </c>
      <c r="D1366" s="553">
        <v>5.31</v>
      </c>
      <c r="E1366" s="44" t="s">
        <v>31</v>
      </c>
      <c r="F1366" s="71">
        <v>5</v>
      </c>
      <c r="G1366" s="553">
        <v>7</v>
      </c>
      <c r="H1366" s="620"/>
      <c r="I1366" s="195"/>
    </row>
    <row r="1367" spans="1:9">
      <c r="A1367" s="574"/>
      <c r="B1367" s="553"/>
      <c r="C1367" s="553"/>
      <c r="D1367" s="553"/>
      <c r="E1367" s="44" t="s">
        <v>131</v>
      </c>
      <c r="F1367" s="70">
        <v>0.31</v>
      </c>
      <c r="G1367" s="553"/>
      <c r="H1367" s="620"/>
      <c r="I1367" s="195"/>
    </row>
    <row r="1368" spans="1:9">
      <c r="A1368" s="574"/>
      <c r="B1368" s="553"/>
      <c r="C1368" s="553" t="s">
        <v>481</v>
      </c>
      <c r="D1368" s="553">
        <v>7.22</v>
      </c>
      <c r="E1368" s="190" t="s">
        <v>31</v>
      </c>
      <c r="F1368" s="190">
        <v>0.93</v>
      </c>
      <c r="G1368" s="553">
        <v>9</v>
      </c>
      <c r="H1368" s="620"/>
      <c r="I1368" s="195"/>
    </row>
    <row r="1369" spans="1:9">
      <c r="A1369" s="574"/>
      <c r="B1369" s="553"/>
      <c r="C1369" s="553"/>
      <c r="D1369" s="553"/>
      <c r="E1369" s="190" t="s">
        <v>14</v>
      </c>
      <c r="F1369" s="190">
        <v>6.24</v>
      </c>
      <c r="G1369" s="553"/>
      <c r="H1369" s="620"/>
      <c r="I1369" s="195"/>
    </row>
    <row r="1370" spans="1:9" ht="15.75" thickBot="1">
      <c r="A1370" s="379"/>
      <c r="B1370" s="381"/>
      <c r="C1370" s="381"/>
      <c r="D1370" s="381"/>
      <c r="E1370" s="164" t="s">
        <v>131</v>
      </c>
      <c r="F1370" s="164">
        <v>0.05</v>
      </c>
      <c r="G1370" s="381"/>
      <c r="H1370" s="622"/>
      <c r="I1370" s="195"/>
    </row>
    <row r="1371" spans="1:9" ht="15" customHeight="1">
      <c r="A1371" s="378">
        <v>120408</v>
      </c>
      <c r="B1371" s="380" t="s">
        <v>237</v>
      </c>
      <c r="C1371" s="380" t="s">
        <v>482</v>
      </c>
      <c r="D1371" s="380">
        <f>SUM(F1371:F1372)</f>
        <v>11.04</v>
      </c>
      <c r="E1371" s="163" t="s">
        <v>31</v>
      </c>
      <c r="F1371" s="163">
        <f>0.74+3.1</f>
        <v>3.84</v>
      </c>
      <c r="G1371" s="380">
        <v>13</v>
      </c>
      <c r="H1371" s="625">
        <v>45531</v>
      </c>
      <c r="I1371" s="195"/>
    </row>
    <row r="1372" spans="1:9" ht="15.75" thickBot="1">
      <c r="A1372" s="379"/>
      <c r="B1372" s="381"/>
      <c r="C1372" s="381"/>
      <c r="D1372" s="381"/>
      <c r="E1372" s="164" t="s">
        <v>20</v>
      </c>
      <c r="F1372" s="164">
        <f>1.5+2.7+3</f>
        <v>7.2</v>
      </c>
      <c r="G1372" s="381"/>
      <c r="H1372" s="626"/>
      <c r="I1372" s="195"/>
    </row>
    <row r="1373" spans="1:9" ht="15" customHeight="1">
      <c r="A1373" s="378">
        <v>120517</v>
      </c>
      <c r="B1373" s="380" t="s">
        <v>136</v>
      </c>
      <c r="C1373" s="380" t="s">
        <v>179</v>
      </c>
      <c r="D1373" s="380">
        <f>SUM(F1373:F1375)</f>
        <v>12</v>
      </c>
      <c r="E1373" s="163" t="s">
        <v>31</v>
      </c>
      <c r="F1373" s="163">
        <f>2+2+1</f>
        <v>5</v>
      </c>
      <c r="G1373" s="380">
        <v>14</v>
      </c>
      <c r="H1373" s="625">
        <v>45531</v>
      </c>
      <c r="I1373" s="195"/>
    </row>
    <row r="1374" spans="1:9">
      <c r="A1374" s="574"/>
      <c r="B1374" s="553"/>
      <c r="C1374" s="553"/>
      <c r="D1374" s="553"/>
      <c r="E1374" s="190" t="s">
        <v>20</v>
      </c>
      <c r="F1374" s="190">
        <f>2+2+1</f>
        <v>5</v>
      </c>
      <c r="G1374" s="553"/>
      <c r="H1374" s="627"/>
      <c r="I1374" s="195"/>
    </row>
    <row r="1375" spans="1:9" ht="15.75" thickBot="1">
      <c r="A1375" s="379"/>
      <c r="B1375" s="381"/>
      <c r="C1375" s="381"/>
      <c r="D1375" s="381"/>
      <c r="E1375" s="164" t="s">
        <v>15</v>
      </c>
      <c r="F1375" s="164">
        <f>2</f>
        <v>2</v>
      </c>
      <c r="G1375" s="381"/>
      <c r="H1375" s="626"/>
      <c r="I1375" s="195"/>
    </row>
    <row r="1376" spans="1:9">
      <c r="A1376" s="378">
        <v>3129030</v>
      </c>
      <c r="B1376" s="380" t="s">
        <v>483</v>
      </c>
      <c r="C1376" s="380" t="s">
        <v>484</v>
      </c>
      <c r="D1376" s="380">
        <f>SUM(F1376:F1377)</f>
        <v>18.899999999999999</v>
      </c>
      <c r="E1376" s="163" t="s">
        <v>20</v>
      </c>
      <c r="F1376" s="163">
        <f>3.09+2.07+3.17+1.26</f>
        <v>9.59</v>
      </c>
      <c r="G1376" s="380">
        <v>20</v>
      </c>
      <c r="H1376" s="625">
        <v>45531</v>
      </c>
      <c r="I1376" s="195"/>
    </row>
    <row r="1377" spans="1:9" ht="15.75" thickBot="1">
      <c r="A1377" s="379"/>
      <c r="B1377" s="381"/>
      <c r="C1377" s="381"/>
      <c r="D1377" s="381"/>
      <c r="E1377" s="164" t="s">
        <v>31</v>
      </c>
      <c r="F1377" s="164">
        <f>3.08+2.01+3.01+1.21</f>
        <v>9.3099999999999987</v>
      </c>
      <c r="G1377" s="381"/>
      <c r="H1377" s="626"/>
      <c r="I1377" s="195"/>
    </row>
    <row r="1378" spans="1:9">
      <c r="A1378" s="378">
        <v>89693</v>
      </c>
      <c r="B1378" s="380" t="s">
        <v>197</v>
      </c>
      <c r="C1378" s="380" t="s">
        <v>485</v>
      </c>
      <c r="D1378" s="380">
        <v>13.6</v>
      </c>
      <c r="E1378" s="163" t="s">
        <v>22</v>
      </c>
      <c r="F1378" s="163">
        <v>5.89</v>
      </c>
      <c r="G1378" s="380">
        <v>15</v>
      </c>
      <c r="H1378" s="382">
        <v>45531</v>
      </c>
      <c r="I1378" s="195"/>
    </row>
    <row r="1379" spans="1:9">
      <c r="A1379" s="574"/>
      <c r="B1379" s="553"/>
      <c r="C1379" s="553"/>
      <c r="D1379" s="553"/>
      <c r="E1379" s="190" t="s">
        <v>14</v>
      </c>
      <c r="F1379" s="190">
        <v>1.4</v>
      </c>
      <c r="G1379" s="553"/>
      <c r="H1379" s="624"/>
      <c r="I1379" s="195"/>
    </row>
    <row r="1380" spans="1:9">
      <c r="A1380" s="574"/>
      <c r="B1380" s="553"/>
      <c r="C1380" s="553"/>
      <c r="D1380" s="553"/>
      <c r="E1380" s="190" t="s">
        <v>16</v>
      </c>
      <c r="F1380" s="190">
        <v>3.9</v>
      </c>
      <c r="G1380" s="553"/>
      <c r="H1380" s="624"/>
      <c r="I1380" s="195"/>
    </row>
    <row r="1381" spans="1:9">
      <c r="A1381" s="574"/>
      <c r="B1381" s="553"/>
      <c r="C1381" s="553"/>
      <c r="D1381" s="553"/>
      <c r="E1381" s="190" t="s">
        <v>486</v>
      </c>
      <c r="F1381" s="190">
        <v>0.3</v>
      </c>
      <c r="G1381" s="553"/>
      <c r="H1381" s="624"/>
      <c r="I1381" s="195"/>
    </row>
    <row r="1382" spans="1:9" ht="30">
      <c r="A1382" s="574"/>
      <c r="B1382" s="553"/>
      <c r="C1382" s="553"/>
      <c r="D1382" s="553"/>
      <c r="E1382" s="190" t="s">
        <v>487</v>
      </c>
      <c r="F1382" s="190">
        <v>0.2</v>
      </c>
      <c r="G1382" s="553"/>
      <c r="H1382" s="624"/>
      <c r="I1382" s="195"/>
    </row>
    <row r="1383" spans="1:9" ht="15.75" thickBot="1">
      <c r="A1383" s="379"/>
      <c r="B1383" s="381"/>
      <c r="C1383" s="381"/>
      <c r="D1383" s="381"/>
      <c r="E1383" s="164" t="s">
        <v>26</v>
      </c>
      <c r="F1383" s="164">
        <v>1.91</v>
      </c>
      <c r="G1383" s="381"/>
      <c r="H1383" s="383"/>
      <c r="I1383" s="195"/>
    </row>
    <row r="1384" spans="1:9" ht="15" customHeight="1">
      <c r="A1384" s="378">
        <v>87563</v>
      </c>
      <c r="B1384" s="380" t="s">
        <v>24</v>
      </c>
      <c r="C1384" s="380" t="s">
        <v>488</v>
      </c>
      <c r="D1384" s="380">
        <v>27.01</v>
      </c>
      <c r="E1384" s="163" t="s">
        <v>20</v>
      </c>
      <c r="F1384" s="163">
        <v>11.3</v>
      </c>
      <c r="G1384" s="380">
        <v>29</v>
      </c>
      <c r="H1384" s="382">
        <v>45531</v>
      </c>
      <c r="I1384" s="195"/>
    </row>
    <row r="1385" spans="1:9">
      <c r="A1385" s="574"/>
      <c r="B1385" s="553"/>
      <c r="C1385" s="553"/>
      <c r="D1385" s="553"/>
      <c r="E1385" s="190" t="s">
        <v>21</v>
      </c>
      <c r="F1385" s="190">
        <v>4.5999999999999996</v>
      </c>
      <c r="G1385" s="553"/>
      <c r="H1385" s="620"/>
      <c r="I1385" s="195"/>
    </row>
    <row r="1386" spans="1:9" ht="15.75" thickBot="1">
      <c r="A1386" s="619"/>
      <c r="B1386" s="596"/>
      <c r="C1386" s="596"/>
      <c r="D1386" s="596"/>
      <c r="E1386" s="191" t="s">
        <v>14</v>
      </c>
      <c r="F1386" s="191">
        <v>11.11</v>
      </c>
      <c r="G1386" s="596"/>
      <c r="H1386" s="621"/>
      <c r="I1386" s="196"/>
    </row>
    <row r="1387" spans="1:9" ht="15" customHeight="1">
      <c r="A1387" s="494">
        <v>113897</v>
      </c>
      <c r="B1387" s="498" t="s">
        <v>197</v>
      </c>
      <c r="C1387" s="498" t="s">
        <v>489</v>
      </c>
      <c r="D1387" s="498">
        <v>17.14</v>
      </c>
      <c r="E1387" s="306" t="s">
        <v>14</v>
      </c>
      <c r="F1387" s="306">
        <v>7.74</v>
      </c>
      <c r="G1387" s="498">
        <v>19</v>
      </c>
      <c r="H1387" s="548">
        <v>45531</v>
      </c>
      <c r="I1387" s="370" t="s">
        <v>33</v>
      </c>
    </row>
    <row r="1388" spans="1:9" ht="15.75" thickBot="1">
      <c r="A1388" s="496"/>
      <c r="B1388" s="493"/>
      <c r="C1388" s="493"/>
      <c r="D1388" s="493"/>
      <c r="E1388" s="309" t="s">
        <v>16</v>
      </c>
      <c r="F1388" s="309">
        <v>9.4</v>
      </c>
      <c r="G1388" s="493"/>
      <c r="H1388" s="623"/>
      <c r="I1388" s="372"/>
    </row>
    <row r="1389" spans="1:9" ht="15.75" thickBot="1">
      <c r="A1389" s="299">
        <v>3103213</v>
      </c>
      <c r="B1389" s="197" t="s">
        <v>490</v>
      </c>
      <c r="C1389" s="197" t="s">
        <v>491</v>
      </c>
      <c r="D1389" s="197">
        <v>34.64</v>
      </c>
      <c r="E1389" s="197" t="s">
        <v>20</v>
      </c>
      <c r="F1389" s="197">
        <v>34.64</v>
      </c>
      <c r="G1389" s="197">
        <v>36</v>
      </c>
      <c r="H1389" s="340">
        <v>45531</v>
      </c>
      <c r="I1389" s="194"/>
    </row>
    <row r="1390" spans="1:9">
      <c r="A1390" s="378">
        <v>3103181</v>
      </c>
      <c r="B1390" s="380" t="s">
        <v>492</v>
      </c>
      <c r="C1390" s="380" t="s">
        <v>493</v>
      </c>
      <c r="D1390" s="380">
        <v>4</v>
      </c>
      <c r="E1390" s="163" t="s">
        <v>20</v>
      </c>
      <c r="F1390" s="163">
        <v>3.1</v>
      </c>
      <c r="G1390" s="380">
        <v>6</v>
      </c>
      <c r="H1390" s="382">
        <v>45531</v>
      </c>
      <c r="I1390" s="195"/>
    </row>
    <row r="1391" spans="1:9">
      <c r="A1391" s="574"/>
      <c r="B1391" s="553"/>
      <c r="C1391" s="553"/>
      <c r="D1391" s="553"/>
      <c r="E1391" s="190" t="s">
        <v>31</v>
      </c>
      <c r="F1391" s="190">
        <v>0.4</v>
      </c>
      <c r="G1391" s="553"/>
      <c r="H1391" s="620"/>
      <c r="I1391" s="195"/>
    </row>
    <row r="1392" spans="1:9">
      <c r="A1392" s="574"/>
      <c r="B1392" s="553"/>
      <c r="C1392" s="553"/>
      <c r="D1392" s="553"/>
      <c r="E1392" s="190" t="s">
        <v>17</v>
      </c>
      <c r="F1392" s="190">
        <v>0.25</v>
      </c>
      <c r="G1392" s="553"/>
      <c r="H1392" s="620"/>
      <c r="I1392" s="195"/>
    </row>
    <row r="1393" spans="1:9" ht="15.75" thickBot="1">
      <c r="A1393" s="379"/>
      <c r="B1393" s="381"/>
      <c r="C1393" s="381"/>
      <c r="D1393" s="381"/>
      <c r="E1393" s="164" t="s">
        <v>174</v>
      </c>
      <c r="F1393" s="164">
        <v>0.25</v>
      </c>
      <c r="G1393" s="381"/>
      <c r="H1393" s="622"/>
      <c r="I1393" s="195"/>
    </row>
    <row r="1394" spans="1:9" ht="15" customHeight="1">
      <c r="A1394" s="378">
        <v>3103226</v>
      </c>
      <c r="B1394" s="380" t="s">
        <v>494</v>
      </c>
      <c r="C1394" s="380" t="s">
        <v>495</v>
      </c>
      <c r="D1394" s="380">
        <v>28.5</v>
      </c>
      <c r="E1394" s="163" t="s">
        <v>20</v>
      </c>
      <c r="F1394" s="163">
        <v>22.7</v>
      </c>
      <c r="G1394" s="380">
        <v>30</v>
      </c>
      <c r="H1394" s="382">
        <v>45531</v>
      </c>
      <c r="I1394" s="195"/>
    </row>
    <row r="1395" spans="1:9">
      <c r="A1395" s="574"/>
      <c r="B1395" s="553"/>
      <c r="C1395" s="553"/>
      <c r="D1395" s="553"/>
      <c r="E1395" s="190" t="s">
        <v>31</v>
      </c>
      <c r="F1395" s="190">
        <v>2.9</v>
      </c>
      <c r="G1395" s="553"/>
      <c r="H1395" s="620"/>
      <c r="I1395" s="195"/>
    </row>
    <row r="1396" spans="1:9">
      <c r="A1396" s="574"/>
      <c r="B1396" s="553"/>
      <c r="C1396" s="553"/>
      <c r="D1396" s="553"/>
      <c r="E1396" s="190" t="s">
        <v>17</v>
      </c>
      <c r="F1396" s="190">
        <v>1.45</v>
      </c>
      <c r="G1396" s="553"/>
      <c r="H1396" s="620"/>
      <c r="I1396" s="195"/>
    </row>
    <row r="1397" spans="1:9" ht="15.75" thickBot="1">
      <c r="A1397" s="619"/>
      <c r="B1397" s="596"/>
      <c r="C1397" s="596"/>
      <c r="D1397" s="596"/>
      <c r="E1397" s="191" t="s">
        <v>174</v>
      </c>
      <c r="F1397" s="191">
        <v>1.45</v>
      </c>
      <c r="G1397" s="596"/>
      <c r="H1397" s="621"/>
      <c r="I1397" s="195"/>
    </row>
    <row r="1398" spans="1:9">
      <c r="A1398" s="384">
        <v>155127</v>
      </c>
      <c r="B1398" s="386" t="s">
        <v>169</v>
      </c>
      <c r="C1398" s="386" t="s">
        <v>496</v>
      </c>
      <c r="D1398" s="386">
        <v>23.5</v>
      </c>
      <c r="E1398" s="207" t="s">
        <v>20</v>
      </c>
      <c r="F1398" s="219">
        <v>12.08</v>
      </c>
      <c r="G1398" s="386">
        <v>25</v>
      </c>
      <c r="H1398" s="428">
        <v>45530</v>
      </c>
      <c r="I1398" s="195"/>
    </row>
    <row r="1399" spans="1:9">
      <c r="A1399" s="425"/>
      <c r="B1399" s="424"/>
      <c r="C1399" s="424"/>
      <c r="D1399" s="424"/>
      <c r="E1399" s="211" t="s">
        <v>31</v>
      </c>
      <c r="F1399" s="247">
        <v>3.92</v>
      </c>
      <c r="G1399" s="424"/>
      <c r="H1399" s="430"/>
      <c r="I1399" s="195"/>
    </row>
    <row r="1400" spans="1:9">
      <c r="A1400" s="425"/>
      <c r="B1400" s="424"/>
      <c r="C1400" s="424"/>
      <c r="D1400" s="424"/>
      <c r="E1400" s="211" t="s">
        <v>14</v>
      </c>
      <c r="F1400" s="247">
        <v>7.5</v>
      </c>
      <c r="G1400" s="424"/>
      <c r="H1400" s="430"/>
      <c r="I1400" s="195"/>
    </row>
    <row r="1401" spans="1:9">
      <c r="A1401" s="425"/>
      <c r="B1401" s="424"/>
      <c r="C1401" s="211" t="s">
        <v>497</v>
      </c>
      <c r="D1401" s="211">
        <v>4</v>
      </c>
      <c r="E1401" s="211" t="s">
        <v>16</v>
      </c>
      <c r="F1401" s="247">
        <v>4</v>
      </c>
      <c r="G1401" s="211">
        <v>6</v>
      </c>
      <c r="H1401" s="430"/>
      <c r="I1401" s="195"/>
    </row>
    <row r="1402" spans="1:9" ht="15.75" thickBot="1">
      <c r="A1402" s="385"/>
      <c r="B1402" s="387"/>
      <c r="C1402" s="208" t="s">
        <v>498</v>
      </c>
      <c r="D1402" s="208">
        <v>4</v>
      </c>
      <c r="E1402" s="208" t="s">
        <v>16</v>
      </c>
      <c r="F1402" s="248">
        <v>4</v>
      </c>
      <c r="G1402" s="208">
        <v>6</v>
      </c>
      <c r="H1402" s="429"/>
      <c r="I1402" s="195"/>
    </row>
    <row r="1403" spans="1:9" ht="15" customHeight="1">
      <c r="A1403" s="384">
        <v>91675</v>
      </c>
      <c r="B1403" s="386" t="s">
        <v>202</v>
      </c>
      <c r="C1403" s="386" t="s">
        <v>13</v>
      </c>
      <c r="D1403" s="386">
        <v>17.600000000000001</v>
      </c>
      <c r="E1403" s="271" t="s">
        <v>16</v>
      </c>
      <c r="F1403" s="254">
        <v>10.09</v>
      </c>
      <c r="G1403" s="386">
        <v>19</v>
      </c>
      <c r="H1403" s="428">
        <v>45532</v>
      </c>
      <c r="I1403" s="195"/>
    </row>
    <row r="1404" spans="1:9">
      <c r="A1404" s="425"/>
      <c r="B1404" s="424"/>
      <c r="C1404" s="424"/>
      <c r="D1404" s="424"/>
      <c r="E1404" s="272" t="s">
        <v>14</v>
      </c>
      <c r="F1404" s="255">
        <v>2.04</v>
      </c>
      <c r="G1404" s="424"/>
      <c r="H1404" s="430"/>
      <c r="I1404" s="195"/>
    </row>
    <row r="1405" spans="1:9">
      <c r="A1405" s="425"/>
      <c r="B1405" s="424"/>
      <c r="C1405" s="424"/>
      <c r="D1405" s="424"/>
      <c r="E1405" s="272" t="s">
        <v>26</v>
      </c>
      <c r="F1405" s="255">
        <v>5.4700000000000006</v>
      </c>
      <c r="G1405" s="424"/>
      <c r="H1405" s="430"/>
      <c r="I1405" s="195"/>
    </row>
    <row r="1406" spans="1:9">
      <c r="A1406" s="425"/>
      <c r="B1406" s="424"/>
      <c r="C1406" s="424" t="s">
        <v>18</v>
      </c>
      <c r="D1406" s="424">
        <v>8.2100000000000009</v>
      </c>
      <c r="E1406" s="272" t="s">
        <v>16</v>
      </c>
      <c r="F1406" s="247">
        <v>6.12</v>
      </c>
      <c r="G1406" s="424">
        <v>10</v>
      </c>
      <c r="H1406" s="430"/>
      <c r="I1406" s="195"/>
    </row>
    <row r="1407" spans="1:9">
      <c r="A1407" s="425"/>
      <c r="B1407" s="424"/>
      <c r="C1407" s="424"/>
      <c r="D1407" s="424"/>
      <c r="E1407" s="272" t="s">
        <v>14</v>
      </c>
      <c r="F1407" s="247">
        <v>2.09</v>
      </c>
      <c r="G1407" s="424"/>
      <c r="H1407" s="430"/>
      <c r="I1407" s="195"/>
    </row>
    <row r="1408" spans="1:9" ht="15.75" thickBot="1">
      <c r="A1408" s="385"/>
      <c r="B1408" s="387"/>
      <c r="C1408" s="208" t="s">
        <v>37</v>
      </c>
      <c r="D1408" s="208">
        <v>2.54</v>
      </c>
      <c r="E1408" s="208" t="s">
        <v>16</v>
      </c>
      <c r="F1408" s="248">
        <v>2.54</v>
      </c>
      <c r="G1408" s="208">
        <v>4</v>
      </c>
      <c r="H1408" s="429"/>
      <c r="I1408" s="195"/>
    </row>
    <row r="1409" spans="1:9" ht="15.75" thickBot="1">
      <c r="A1409" s="62">
        <v>95009</v>
      </c>
      <c r="B1409" s="63" t="s">
        <v>19</v>
      </c>
      <c r="C1409" s="63" t="s">
        <v>13</v>
      </c>
      <c r="D1409" s="63">
        <v>10</v>
      </c>
      <c r="E1409" s="63" t="s">
        <v>16</v>
      </c>
      <c r="F1409" s="67">
        <v>10</v>
      </c>
      <c r="G1409" s="63">
        <v>12</v>
      </c>
      <c r="H1409" s="138">
        <v>45532</v>
      </c>
      <c r="I1409" s="195"/>
    </row>
    <row r="1410" spans="1:9">
      <c r="A1410" s="384">
        <v>175649</v>
      </c>
      <c r="B1410" s="386" t="s">
        <v>499</v>
      </c>
      <c r="C1410" s="386" t="s">
        <v>500</v>
      </c>
      <c r="D1410" s="386">
        <v>25.18</v>
      </c>
      <c r="E1410" s="202" t="s">
        <v>20</v>
      </c>
      <c r="F1410" s="254">
        <v>18.22</v>
      </c>
      <c r="G1410" s="386">
        <v>27</v>
      </c>
      <c r="H1410" s="428">
        <v>45532</v>
      </c>
      <c r="I1410" s="195"/>
    </row>
    <row r="1411" spans="1:9">
      <c r="A1411" s="425"/>
      <c r="B1411" s="424"/>
      <c r="C1411" s="424"/>
      <c r="D1411" s="424"/>
      <c r="E1411" s="220" t="s">
        <v>31</v>
      </c>
      <c r="F1411" s="255">
        <v>2.3199999999999998</v>
      </c>
      <c r="G1411" s="424"/>
      <c r="H1411" s="430"/>
      <c r="I1411" s="195"/>
    </row>
    <row r="1412" spans="1:9">
      <c r="A1412" s="425"/>
      <c r="B1412" s="424"/>
      <c r="C1412" s="424"/>
      <c r="D1412" s="424"/>
      <c r="E1412" s="220" t="s">
        <v>501</v>
      </c>
      <c r="F1412" s="255">
        <v>2.3199999999999998</v>
      </c>
      <c r="G1412" s="424"/>
      <c r="H1412" s="430"/>
      <c r="I1412" s="195"/>
    </row>
    <row r="1413" spans="1:9" ht="15.75" thickBot="1">
      <c r="A1413" s="385"/>
      <c r="B1413" s="387"/>
      <c r="C1413" s="387"/>
      <c r="D1413" s="387"/>
      <c r="E1413" s="203" t="s">
        <v>17</v>
      </c>
      <c r="F1413" s="256">
        <v>2.3199999999999998</v>
      </c>
      <c r="G1413" s="387"/>
      <c r="H1413" s="429"/>
      <c r="I1413" s="195"/>
    </row>
    <row r="1414" spans="1:9">
      <c r="A1414" s="384">
        <v>178453</v>
      </c>
      <c r="B1414" s="386" t="s">
        <v>499</v>
      </c>
      <c r="C1414" s="386" t="s">
        <v>502</v>
      </c>
      <c r="D1414" s="386">
        <v>15.28</v>
      </c>
      <c r="E1414" s="207" t="s">
        <v>20</v>
      </c>
      <c r="F1414" s="219">
        <v>11.28</v>
      </c>
      <c r="G1414" s="386">
        <v>17</v>
      </c>
      <c r="H1414" s="428">
        <v>45532</v>
      </c>
      <c r="I1414" s="195"/>
    </row>
    <row r="1415" spans="1:9">
      <c r="A1415" s="425"/>
      <c r="B1415" s="424"/>
      <c r="C1415" s="424"/>
      <c r="D1415" s="424"/>
      <c r="E1415" s="211" t="s">
        <v>31</v>
      </c>
      <c r="F1415" s="247">
        <v>1.6</v>
      </c>
      <c r="G1415" s="424"/>
      <c r="H1415" s="430"/>
      <c r="I1415" s="195"/>
    </row>
    <row r="1416" spans="1:9">
      <c r="A1416" s="425"/>
      <c r="B1416" s="424"/>
      <c r="C1416" s="424"/>
      <c r="D1416" s="424"/>
      <c r="E1416" s="211" t="s">
        <v>17</v>
      </c>
      <c r="F1416" s="247">
        <v>0.8</v>
      </c>
      <c r="G1416" s="424"/>
      <c r="H1416" s="430"/>
      <c r="I1416" s="195"/>
    </row>
    <row r="1417" spans="1:9">
      <c r="A1417" s="425"/>
      <c r="B1417" s="424"/>
      <c r="C1417" s="424"/>
      <c r="D1417" s="424"/>
      <c r="E1417" s="211" t="s">
        <v>174</v>
      </c>
      <c r="F1417" s="247">
        <v>0.8</v>
      </c>
      <c r="G1417" s="424"/>
      <c r="H1417" s="430"/>
      <c r="I1417" s="195"/>
    </row>
    <row r="1418" spans="1:9" ht="15.75" thickBot="1">
      <c r="A1418" s="385"/>
      <c r="B1418" s="387"/>
      <c r="C1418" s="387"/>
      <c r="D1418" s="387"/>
      <c r="E1418" s="208" t="s">
        <v>131</v>
      </c>
      <c r="F1418" s="248">
        <v>0.8</v>
      </c>
      <c r="G1418" s="387"/>
      <c r="H1418" s="429"/>
      <c r="I1418" s="195"/>
    </row>
    <row r="1419" spans="1:9" ht="15" customHeight="1">
      <c r="A1419" s="384">
        <v>105650</v>
      </c>
      <c r="B1419" s="386" t="s">
        <v>133</v>
      </c>
      <c r="C1419" s="386" t="s">
        <v>503</v>
      </c>
      <c r="D1419" s="386">
        <v>12.43</v>
      </c>
      <c r="E1419" s="207" t="s">
        <v>14</v>
      </c>
      <c r="F1419" s="219">
        <v>7.43</v>
      </c>
      <c r="G1419" s="386">
        <v>14</v>
      </c>
      <c r="H1419" s="428">
        <v>45532</v>
      </c>
      <c r="I1419" s="195"/>
    </row>
    <row r="1420" spans="1:9" ht="15.75" thickBot="1">
      <c r="A1420" s="385"/>
      <c r="B1420" s="387"/>
      <c r="C1420" s="387"/>
      <c r="D1420" s="387"/>
      <c r="E1420" s="208" t="s">
        <v>15</v>
      </c>
      <c r="F1420" s="248">
        <v>5</v>
      </c>
      <c r="G1420" s="387"/>
      <c r="H1420" s="429"/>
      <c r="I1420" s="195"/>
    </row>
    <row r="1421" spans="1:9" ht="15" customHeight="1">
      <c r="A1421" s="384">
        <v>118115</v>
      </c>
      <c r="B1421" s="386" t="s">
        <v>27</v>
      </c>
      <c r="C1421" s="207" t="s">
        <v>13</v>
      </c>
      <c r="D1421" s="207">
        <v>23.14</v>
      </c>
      <c r="E1421" s="207" t="s">
        <v>16</v>
      </c>
      <c r="F1421" s="219">
        <v>23.14</v>
      </c>
      <c r="G1421" s="207">
        <v>25</v>
      </c>
      <c r="H1421" s="428">
        <v>45533</v>
      </c>
      <c r="I1421" s="195"/>
    </row>
    <row r="1422" spans="1:9" ht="15.75" thickBot="1">
      <c r="A1422" s="385"/>
      <c r="B1422" s="387"/>
      <c r="C1422" s="208" t="s">
        <v>18</v>
      </c>
      <c r="D1422" s="208">
        <v>5</v>
      </c>
      <c r="E1422" s="208" t="s">
        <v>16</v>
      </c>
      <c r="F1422" s="248">
        <v>5</v>
      </c>
      <c r="G1422" s="208">
        <v>7</v>
      </c>
      <c r="H1422" s="429"/>
      <c r="I1422" s="195"/>
    </row>
    <row r="1423" spans="1:9" ht="15" customHeight="1">
      <c r="A1423" s="384">
        <v>93771</v>
      </c>
      <c r="B1423" s="386" t="s">
        <v>27</v>
      </c>
      <c r="C1423" s="386" t="s">
        <v>504</v>
      </c>
      <c r="D1423" s="386">
        <v>8.6999999999999993</v>
      </c>
      <c r="E1423" s="207" t="s">
        <v>26</v>
      </c>
      <c r="F1423" s="219">
        <v>2.74</v>
      </c>
      <c r="G1423" s="386">
        <v>10</v>
      </c>
      <c r="H1423" s="428">
        <v>45533</v>
      </c>
      <c r="I1423" s="195"/>
    </row>
    <row r="1424" spans="1:9">
      <c r="A1424" s="425"/>
      <c r="B1424" s="424"/>
      <c r="C1424" s="424"/>
      <c r="D1424" s="424"/>
      <c r="E1424" s="211" t="s">
        <v>211</v>
      </c>
      <c r="F1424" s="247">
        <v>1.54</v>
      </c>
      <c r="G1424" s="424"/>
      <c r="H1424" s="430"/>
      <c r="I1424" s="195"/>
    </row>
    <row r="1425" spans="1:9">
      <c r="A1425" s="425"/>
      <c r="B1425" s="424"/>
      <c r="C1425" s="424"/>
      <c r="D1425" s="424"/>
      <c r="E1425" s="211" t="s">
        <v>16</v>
      </c>
      <c r="F1425" s="247">
        <v>2.06</v>
      </c>
      <c r="G1425" s="424"/>
      <c r="H1425" s="430"/>
      <c r="I1425" s="195"/>
    </row>
    <row r="1426" spans="1:9">
      <c r="A1426" s="425"/>
      <c r="B1426" s="424"/>
      <c r="C1426" s="424"/>
      <c r="D1426" s="424"/>
      <c r="E1426" s="211" t="s">
        <v>125</v>
      </c>
      <c r="F1426" s="247">
        <v>0.96</v>
      </c>
      <c r="G1426" s="424"/>
      <c r="H1426" s="430"/>
      <c r="I1426" s="195"/>
    </row>
    <row r="1427" spans="1:9">
      <c r="A1427" s="425"/>
      <c r="B1427" s="424"/>
      <c r="C1427" s="424"/>
      <c r="D1427" s="424"/>
      <c r="E1427" s="211" t="s">
        <v>505</v>
      </c>
      <c r="F1427" s="247">
        <v>0.6</v>
      </c>
      <c r="G1427" s="424"/>
      <c r="H1427" s="430"/>
      <c r="I1427" s="195"/>
    </row>
    <row r="1428" spans="1:9">
      <c r="A1428" s="425"/>
      <c r="B1428" s="424"/>
      <c r="C1428" s="424"/>
      <c r="D1428" s="424"/>
      <c r="E1428" s="211" t="s">
        <v>105</v>
      </c>
      <c r="F1428" s="247">
        <v>0.6</v>
      </c>
      <c r="G1428" s="424"/>
      <c r="H1428" s="430"/>
      <c r="I1428" s="195"/>
    </row>
    <row r="1429" spans="1:9">
      <c r="A1429" s="425"/>
      <c r="B1429" s="424"/>
      <c r="C1429" s="424"/>
      <c r="D1429" s="424"/>
      <c r="E1429" s="211" t="s">
        <v>506</v>
      </c>
      <c r="F1429" s="247">
        <v>0.14000000000000001</v>
      </c>
      <c r="G1429" s="424"/>
      <c r="H1429" s="430"/>
      <c r="I1429" s="195"/>
    </row>
    <row r="1430" spans="1:9">
      <c r="A1430" s="425"/>
      <c r="B1430" s="424"/>
      <c r="C1430" s="424"/>
      <c r="D1430" s="424"/>
      <c r="E1430" s="211" t="s">
        <v>115</v>
      </c>
      <c r="F1430" s="247">
        <v>0.06</v>
      </c>
      <c r="G1430" s="424"/>
      <c r="H1430" s="430"/>
      <c r="I1430" s="195"/>
    </row>
    <row r="1431" spans="1:9">
      <c r="A1431" s="425"/>
      <c r="B1431" s="424"/>
      <c r="C1431" s="211" t="s">
        <v>507</v>
      </c>
      <c r="D1431" s="211">
        <v>2.44</v>
      </c>
      <c r="E1431" s="211" t="s">
        <v>16</v>
      </c>
      <c r="F1431" s="247">
        <v>2.44</v>
      </c>
      <c r="G1431" s="211">
        <v>4</v>
      </c>
      <c r="H1431" s="430"/>
      <c r="I1431" s="195"/>
    </row>
    <row r="1432" spans="1:9">
      <c r="A1432" s="425"/>
      <c r="B1432" s="424"/>
      <c r="C1432" s="211" t="s">
        <v>508</v>
      </c>
      <c r="D1432" s="211">
        <v>0.67</v>
      </c>
      <c r="E1432" s="211" t="s">
        <v>16</v>
      </c>
      <c r="F1432" s="247">
        <v>0.67</v>
      </c>
      <c r="G1432" s="211">
        <v>2</v>
      </c>
      <c r="H1432" s="430"/>
      <c r="I1432" s="195"/>
    </row>
    <row r="1433" spans="1:9">
      <c r="A1433" s="425"/>
      <c r="B1433" s="424"/>
      <c r="C1433" s="424" t="s">
        <v>509</v>
      </c>
      <c r="D1433" s="424">
        <v>2.7</v>
      </c>
      <c r="E1433" s="211" t="s">
        <v>26</v>
      </c>
      <c r="F1433" s="247">
        <v>0.6</v>
      </c>
      <c r="G1433" s="424">
        <v>4</v>
      </c>
      <c r="H1433" s="430"/>
      <c r="I1433" s="195"/>
    </row>
    <row r="1434" spans="1:9">
      <c r="A1434" s="425"/>
      <c r="B1434" s="424"/>
      <c r="C1434" s="424"/>
      <c r="D1434" s="424"/>
      <c r="E1434" s="211" t="s">
        <v>211</v>
      </c>
      <c r="F1434" s="247">
        <v>1.8</v>
      </c>
      <c r="G1434" s="424"/>
      <c r="H1434" s="430"/>
      <c r="I1434" s="195"/>
    </row>
    <row r="1435" spans="1:9">
      <c r="A1435" s="425"/>
      <c r="B1435" s="424"/>
      <c r="C1435" s="424"/>
      <c r="D1435" s="424"/>
      <c r="E1435" s="211" t="s">
        <v>115</v>
      </c>
      <c r="F1435" s="247">
        <v>0.2</v>
      </c>
      <c r="G1435" s="424"/>
      <c r="H1435" s="430"/>
      <c r="I1435" s="195"/>
    </row>
    <row r="1436" spans="1:9" ht="15.75" thickBot="1">
      <c r="A1436" s="385"/>
      <c r="B1436" s="387"/>
      <c r="C1436" s="387"/>
      <c r="D1436" s="387"/>
      <c r="E1436" s="208" t="s">
        <v>506</v>
      </c>
      <c r="F1436" s="248">
        <v>0.1</v>
      </c>
      <c r="G1436" s="387"/>
      <c r="H1436" s="429"/>
      <c r="I1436" s="195"/>
    </row>
    <row r="1437" spans="1:9" ht="15.75" thickBot="1">
      <c r="A1437" s="62">
        <v>107861</v>
      </c>
      <c r="B1437" s="63" t="s">
        <v>27</v>
      </c>
      <c r="C1437" s="63" t="s">
        <v>510</v>
      </c>
      <c r="D1437" s="63">
        <v>4</v>
      </c>
      <c r="E1437" s="63" t="s">
        <v>16</v>
      </c>
      <c r="F1437" s="67">
        <v>4</v>
      </c>
      <c r="G1437" s="63">
        <v>6</v>
      </c>
      <c r="H1437" s="138">
        <v>45533</v>
      </c>
      <c r="I1437" s="195"/>
    </row>
    <row r="1438" spans="1:9">
      <c r="A1438" s="410">
        <v>105626</v>
      </c>
      <c r="B1438" s="392" t="s">
        <v>511</v>
      </c>
      <c r="C1438" s="392" t="s">
        <v>512</v>
      </c>
      <c r="D1438" s="392">
        <v>35.03</v>
      </c>
      <c r="E1438" s="202" t="s">
        <v>20</v>
      </c>
      <c r="F1438" s="254">
        <v>26.3</v>
      </c>
      <c r="G1438" s="392">
        <v>37</v>
      </c>
      <c r="H1438" s="616">
        <v>45533</v>
      </c>
      <c r="I1438" s="195"/>
    </row>
    <row r="1439" spans="1:9">
      <c r="A1439" s="418"/>
      <c r="B1439" s="420"/>
      <c r="C1439" s="420"/>
      <c r="D1439" s="420"/>
      <c r="E1439" s="220" t="s">
        <v>17</v>
      </c>
      <c r="F1439" s="255">
        <v>1.82</v>
      </c>
      <c r="G1439" s="420"/>
      <c r="H1439" s="617"/>
      <c r="I1439" s="195"/>
    </row>
    <row r="1440" spans="1:9">
      <c r="A1440" s="418"/>
      <c r="B1440" s="420"/>
      <c r="C1440" s="420"/>
      <c r="D1440" s="420"/>
      <c r="E1440" s="220" t="s">
        <v>31</v>
      </c>
      <c r="F1440" s="255">
        <v>4.9800000000000004</v>
      </c>
      <c r="G1440" s="420"/>
      <c r="H1440" s="617"/>
      <c r="I1440" s="195"/>
    </row>
    <row r="1441" spans="1:9">
      <c r="A1441" s="418"/>
      <c r="B1441" s="420"/>
      <c r="C1441" s="420"/>
      <c r="D1441" s="420"/>
      <c r="E1441" s="220" t="s">
        <v>131</v>
      </c>
      <c r="F1441" s="255">
        <v>1.93</v>
      </c>
      <c r="G1441" s="420"/>
      <c r="H1441" s="617"/>
      <c r="I1441" s="195"/>
    </row>
    <row r="1442" spans="1:9">
      <c r="A1442" s="418"/>
      <c r="B1442" s="420"/>
      <c r="C1442" s="420">
        <v>9</v>
      </c>
      <c r="D1442" s="420">
        <v>5.2</v>
      </c>
      <c r="E1442" s="220" t="s">
        <v>20</v>
      </c>
      <c r="F1442" s="255">
        <v>3.74</v>
      </c>
      <c r="G1442" s="420">
        <v>7</v>
      </c>
      <c r="H1442" s="617"/>
      <c r="I1442" s="195"/>
    </row>
    <row r="1443" spans="1:9">
      <c r="A1443" s="418"/>
      <c r="B1443" s="420"/>
      <c r="C1443" s="420"/>
      <c r="D1443" s="420"/>
      <c r="E1443" s="220" t="s">
        <v>17</v>
      </c>
      <c r="F1443" s="255">
        <v>0.22</v>
      </c>
      <c r="G1443" s="420"/>
      <c r="H1443" s="617"/>
      <c r="I1443" s="195"/>
    </row>
    <row r="1444" spans="1:9" ht="15.75" thickBot="1">
      <c r="A1444" s="419"/>
      <c r="B1444" s="393"/>
      <c r="C1444" s="393"/>
      <c r="D1444" s="393"/>
      <c r="E1444" s="203" t="s">
        <v>31</v>
      </c>
      <c r="F1444" s="256">
        <v>1.24</v>
      </c>
      <c r="G1444" s="393"/>
      <c r="H1444" s="618"/>
      <c r="I1444" s="195"/>
    </row>
    <row r="1445" spans="1:9">
      <c r="A1445" s="384">
        <v>108094</v>
      </c>
      <c r="B1445" s="386" t="s">
        <v>478</v>
      </c>
      <c r="C1445" s="386" t="s">
        <v>513</v>
      </c>
      <c r="D1445" s="386">
        <v>27.38</v>
      </c>
      <c r="E1445" s="207" t="s">
        <v>20</v>
      </c>
      <c r="F1445" s="219">
        <v>18.5</v>
      </c>
      <c r="G1445" s="386">
        <v>29</v>
      </c>
      <c r="H1445" s="428">
        <v>45533</v>
      </c>
      <c r="I1445" s="195"/>
    </row>
    <row r="1446" spans="1:9">
      <c r="A1446" s="425"/>
      <c r="B1446" s="424"/>
      <c r="C1446" s="424"/>
      <c r="D1446" s="424"/>
      <c r="E1446" s="272" t="s">
        <v>31</v>
      </c>
      <c r="F1446" s="72">
        <v>7.1999999999999993</v>
      </c>
      <c r="G1446" s="424"/>
      <c r="H1446" s="430"/>
      <c r="I1446" s="195"/>
    </row>
    <row r="1447" spans="1:9">
      <c r="A1447" s="425"/>
      <c r="B1447" s="424"/>
      <c r="C1447" s="424"/>
      <c r="D1447" s="424"/>
      <c r="E1447" s="220" t="s">
        <v>174</v>
      </c>
      <c r="F1447" s="72">
        <v>0.9</v>
      </c>
      <c r="G1447" s="424"/>
      <c r="H1447" s="430"/>
      <c r="I1447" s="195"/>
    </row>
    <row r="1448" spans="1:9">
      <c r="A1448" s="425"/>
      <c r="B1448" s="424"/>
      <c r="C1448" s="424"/>
      <c r="D1448" s="424"/>
      <c r="E1448" s="220" t="s">
        <v>17</v>
      </c>
      <c r="F1448" s="72">
        <v>0.26</v>
      </c>
      <c r="G1448" s="424"/>
      <c r="H1448" s="430"/>
      <c r="I1448" s="195"/>
    </row>
    <row r="1449" spans="1:9">
      <c r="A1449" s="425"/>
      <c r="B1449" s="424"/>
      <c r="C1449" s="424"/>
      <c r="D1449" s="424"/>
      <c r="E1449" s="220" t="s">
        <v>39</v>
      </c>
      <c r="F1449" s="72">
        <v>0.26</v>
      </c>
      <c r="G1449" s="424"/>
      <c r="H1449" s="430"/>
      <c r="I1449" s="195"/>
    </row>
    <row r="1450" spans="1:9" ht="15.75" thickBot="1">
      <c r="A1450" s="385"/>
      <c r="B1450" s="387"/>
      <c r="C1450" s="387"/>
      <c r="D1450" s="387"/>
      <c r="E1450" s="203" t="s">
        <v>514</v>
      </c>
      <c r="F1450" s="73">
        <v>0.26</v>
      </c>
      <c r="G1450" s="387"/>
      <c r="H1450" s="429"/>
      <c r="I1450" s="195"/>
    </row>
    <row r="1451" spans="1:9" ht="15.75" thickBot="1">
      <c r="A1451" s="62">
        <v>3125986</v>
      </c>
      <c r="B1451" s="63" t="s">
        <v>58</v>
      </c>
      <c r="C1451" s="74" t="s">
        <v>515</v>
      </c>
      <c r="D1451" s="63" t="s">
        <v>516</v>
      </c>
      <c r="E1451" s="63" t="s">
        <v>14</v>
      </c>
      <c r="F1451" s="67">
        <v>6.54</v>
      </c>
      <c r="G1451" s="63">
        <v>8</v>
      </c>
      <c r="H1451" s="138">
        <v>45533</v>
      </c>
      <c r="I1451" s="195"/>
    </row>
    <row r="1452" spans="1:9" ht="15" customHeight="1">
      <c r="A1452" s="384">
        <v>89868</v>
      </c>
      <c r="B1452" s="386" t="s">
        <v>12</v>
      </c>
      <c r="C1452" s="207" t="s">
        <v>517</v>
      </c>
      <c r="D1452" s="207">
        <v>6</v>
      </c>
      <c r="E1452" s="207" t="s">
        <v>26</v>
      </c>
      <c r="F1452" s="219">
        <v>6</v>
      </c>
      <c r="G1452" s="207">
        <v>8</v>
      </c>
      <c r="H1452" s="428">
        <v>45534</v>
      </c>
      <c r="I1452" s="195"/>
    </row>
    <row r="1453" spans="1:9">
      <c r="A1453" s="425"/>
      <c r="B1453" s="424"/>
      <c r="C1453" s="424" t="s">
        <v>518</v>
      </c>
      <c r="D1453" s="424">
        <v>5.5</v>
      </c>
      <c r="E1453" s="211" t="s">
        <v>14</v>
      </c>
      <c r="F1453" s="247">
        <v>3</v>
      </c>
      <c r="G1453" s="424">
        <v>7</v>
      </c>
      <c r="H1453" s="430"/>
      <c r="I1453" s="195"/>
    </row>
    <row r="1454" spans="1:9">
      <c r="A1454" s="425"/>
      <c r="B1454" s="424"/>
      <c r="C1454" s="424"/>
      <c r="D1454" s="424"/>
      <c r="E1454" s="272" t="s">
        <v>16</v>
      </c>
      <c r="F1454" s="72">
        <v>1</v>
      </c>
      <c r="G1454" s="424"/>
      <c r="H1454" s="430"/>
      <c r="I1454" s="195"/>
    </row>
    <row r="1455" spans="1:9" ht="15.75" thickBot="1">
      <c r="A1455" s="385"/>
      <c r="B1455" s="387"/>
      <c r="C1455" s="387"/>
      <c r="D1455" s="387"/>
      <c r="E1455" s="279" t="s">
        <v>26</v>
      </c>
      <c r="F1455" s="73">
        <v>1.5</v>
      </c>
      <c r="G1455" s="387"/>
      <c r="H1455" s="429"/>
      <c r="I1455" s="195"/>
    </row>
    <row r="1456" spans="1:9" ht="15" customHeight="1">
      <c r="A1456" s="384">
        <v>90584</v>
      </c>
      <c r="B1456" s="386" t="s">
        <v>19</v>
      </c>
      <c r="C1456" s="386" t="s">
        <v>519</v>
      </c>
      <c r="D1456" s="386">
        <v>21.33</v>
      </c>
      <c r="E1456" s="207" t="s">
        <v>14</v>
      </c>
      <c r="F1456" s="219">
        <v>6.9</v>
      </c>
      <c r="G1456" s="386">
        <v>23</v>
      </c>
      <c r="H1456" s="428">
        <v>45534</v>
      </c>
      <c r="I1456" s="195"/>
    </row>
    <row r="1457" spans="1:9" ht="15.75" thickBot="1">
      <c r="A1457" s="385"/>
      <c r="B1457" s="387"/>
      <c r="C1457" s="387"/>
      <c r="D1457" s="387"/>
      <c r="E1457" s="208" t="s">
        <v>16</v>
      </c>
      <c r="F1457" s="248">
        <v>14.43</v>
      </c>
      <c r="G1457" s="387"/>
      <c r="H1457" s="429"/>
      <c r="I1457" s="195"/>
    </row>
    <row r="1458" spans="1:9">
      <c r="A1458" s="384">
        <v>106408</v>
      </c>
      <c r="B1458" s="386" t="s">
        <v>183</v>
      </c>
      <c r="C1458" s="386" t="s">
        <v>520</v>
      </c>
      <c r="D1458" s="386">
        <v>42.31</v>
      </c>
      <c r="E1458" s="207" t="s">
        <v>16</v>
      </c>
      <c r="F1458" s="219">
        <v>28.79</v>
      </c>
      <c r="G1458" s="386">
        <v>44</v>
      </c>
      <c r="H1458" s="428">
        <v>45534</v>
      </c>
      <c r="I1458" s="195"/>
    </row>
    <row r="1459" spans="1:9" ht="15.75" thickBot="1">
      <c r="A1459" s="385"/>
      <c r="B1459" s="387"/>
      <c r="C1459" s="387"/>
      <c r="D1459" s="387"/>
      <c r="E1459" s="208" t="s">
        <v>14</v>
      </c>
      <c r="F1459" s="248">
        <v>13.52</v>
      </c>
      <c r="G1459" s="387"/>
      <c r="H1459" s="429"/>
      <c r="I1459" s="195"/>
    </row>
    <row r="1460" spans="1:9">
      <c r="A1460" s="384">
        <v>178433</v>
      </c>
      <c r="B1460" s="386" t="s">
        <v>521</v>
      </c>
      <c r="C1460" s="386">
        <v>2</v>
      </c>
      <c r="D1460" s="386">
        <v>3</v>
      </c>
      <c r="E1460" s="219" t="s">
        <v>20</v>
      </c>
      <c r="F1460" s="219">
        <v>2.38</v>
      </c>
      <c r="G1460" s="386">
        <v>5</v>
      </c>
      <c r="H1460" s="428">
        <v>45534</v>
      </c>
      <c r="I1460" s="195"/>
    </row>
    <row r="1461" spans="1:9">
      <c r="A1461" s="425"/>
      <c r="B1461" s="424"/>
      <c r="C1461" s="424"/>
      <c r="D1461" s="424"/>
      <c r="E1461" s="72" t="s">
        <v>131</v>
      </c>
      <c r="F1461" s="72">
        <v>0.20666666666666667</v>
      </c>
      <c r="G1461" s="424"/>
      <c r="H1461" s="430"/>
      <c r="I1461" s="195"/>
    </row>
    <row r="1462" spans="1:9">
      <c r="A1462" s="425"/>
      <c r="B1462" s="424"/>
      <c r="C1462" s="424"/>
      <c r="D1462" s="424"/>
      <c r="E1462" s="72" t="s">
        <v>31</v>
      </c>
      <c r="F1462" s="72">
        <v>0.20666666666666667</v>
      </c>
      <c r="G1462" s="424"/>
      <c r="H1462" s="430"/>
      <c r="I1462" s="195"/>
    </row>
    <row r="1463" spans="1:9" ht="15.75" thickBot="1">
      <c r="A1463" s="385"/>
      <c r="B1463" s="387"/>
      <c r="C1463" s="387"/>
      <c r="D1463" s="387"/>
      <c r="E1463" s="73" t="s">
        <v>39</v>
      </c>
      <c r="F1463" s="73">
        <v>0.20666666666666667</v>
      </c>
      <c r="G1463" s="387"/>
      <c r="H1463" s="429"/>
      <c r="I1463" s="195"/>
    </row>
    <row r="1464" spans="1:9">
      <c r="A1464" s="384">
        <v>112422</v>
      </c>
      <c r="B1464" s="386" t="s">
        <v>521</v>
      </c>
      <c r="C1464" s="386" t="s">
        <v>522</v>
      </c>
      <c r="D1464" s="386">
        <v>4</v>
      </c>
      <c r="E1464" s="202" t="s">
        <v>20</v>
      </c>
      <c r="F1464" s="254">
        <v>3.21</v>
      </c>
      <c r="G1464" s="386">
        <v>6</v>
      </c>
      <c r="H1464" s="428">
        <v>45534</v>
      </c>
      <c r="I1464" s="195"/>
    </row>
    <row r="1465" spans="1:9">
      <c r="A1465" s="425"/>
      <c r="B1465" s="424"/>
      <c r="C1465" s="424"/>
      <c r="D1465" s="424"/>
      <c r="E1465" s="220" t="s">
        <v>131</v>
      </c>
      <c r="F1465" s="255">
        <f t="shared" ref="F1465:F1467" si="0">(0.39+0.4)/3</f>
        <v>0.26333333333333336</v>
      </c>
      <c r="G1465" s="424"/>
      <c r="H1465" s="430"/>
      <c r="I1465" s="195"/>
    </row>
    <row r="1466" spans="1:9">
      <c r="A1466" s="425"/>
      <c r="B1466" s="424"/>
      <c r="C1466" s="424"/>
      <c r="D1466" s="424"/>
      <c r="E1466" s="220" t="s">
        <v>31</v>
      </c>
      <c r="F1466" s="255">
        <f t="shared" si="0"/>
        <v>0.26333333333333336</v>
      </c>
      <c r="G1466" s="424"/>
      <c r="H1466" s="430"/>
      <c r="I1466" s="195"/>
    </row>
    <row r="1467" spans="1:9" ht="15.75" thickBot="1">
      <c r="A1467" s="385"/>
      <c r="B1467" s="387"/>
      <c r="C1467" s="387"/>
      <c r="D1467" s="387"/>
      <c r="E1467" s="203" t="s">
        <v>39</v>
      </c>
      <c r="F1467" s="256">
        <f t="shared" si="0"/>
        <v>0.26333333333333336</v>
      </c>
      <c r="G1467" s="387"/>
      <c r="H1467" s="429"/>
      <c r="I1467" s="195"/>
    </row>
    <row r="1468" spans="1:9" ht="15" customHeight="1">
      <c r="A1468" s="384">
        <v>178216</v>
      </c>
      <c r="B1468" s="386" t="s">
        <v>523</v>
      </c>
      <c r="C1468" s="576" t="s">
        <v>524</v>
      </c>
      <c r="D1468" s="386">
        <v>43.24</v>
      </c>
      <c r="E1468" s="207" t="s">
        <v>20</v>
      </c>
      <c r="F1468" s="219">
        <v>34.700000000000003</v>
      </c>
      <c r="G1468" s="386">
        <v>45</v>
      </c>
      <c r="H1468" s="428">
        <v>45534</v>
      </c>
      <c r="I1468" s="195"/>
    </row>
    <row r="1469" spans="1:9">
      <c r="A1469" s="425"/>
      <c r="B1469" s="424"/>
      <c r="C1469" s="583"/>
      <c r="D1469" s="424"/>
      <c r="E1469" s="211" t="s">
        <v>31</v>
      </c>
      <c r="F1469" s="247">
        <v>4.3900000000000006</v>
      </c>
      <c r="G1469" s="424"/>
      <c r="H1469" s="430"/>
      <c r="I1469" s="195"/>
    </row>
    <row r="1470" spans="1:9">
      <c r="A1470" s="425"/>
      <c r="B1470" s="424"/>
      <c r="C1470" s="583"/>
      <c r="D1470" s="424"/>
      <c r="E1470" s="272" t="s">
        <v>17</v>
      </c>
      <c r="F1470" s="72">
        <v>0.82000000000000006</v>
      </c>
      <c r="G1470" s="424"/>
      <c r="H1470" s="430"/>
      <c r="I1470" s="195"/>
    </row>
    <row r="1471" spans="1:9">
      <c r="A1471" s="425"/>
      <c r="B1471" s="424"/>
      <c r="C1471" s="583"/>
      <c r="D1471" s="424"/>
      <c r="E1471" s="272" t="s">
        <v>177</v>
      </c>
      <c r="F1471" s="72">
        <v>1.6800000000000002</v>
      </c>
      <c r="G1471" s="424"/>
      <c r="H1471" s="430"/>
      <c r="I1471" s="195"/>
    </row>
    <row r="1472" spans="1:9" ht="15.75" thickBot="1">
      <c r="A1472" s="385"/>
      <c r="B1472" s="387"/>
      <c r="C1472" s="577"/>
      <c r="D1472" s="387"/>
      <c r="E1472" s="279" t="s">
        <v>131</v>
      </c>
      <c r="F1472" s="73">
        <v>1.65</v>
      </c>
      <c r="G1472" s="387"/>
      <c r="H1472" s="429"/>
      <c r="I1472" s="195"/>
    </row>
    <row r="1473" spans="1:9">
      <c r="A1473" s="384">
        <v>3127546</v>
      </c>
      <c r="B1473" s="386" t="s">
        <v>243</v>
      </c>
      <c r="C1473" s="386" t="s">
        <v>525</v>
      </c>
      <c r="D1473" s="386">
        <v>23.8</v>
      </c>
      <c r="E1473" s="207" t="s">
        <v>20</v>
      </c>
      <c r="F1473" s="219">
        <v>19.899999999999999</v>
      </c>
      <c r="G1473" s="386">
        <v>25</v>
      </c>
      <c r="H1473" s="428">
        <v>45533</v>
      </c>
      <c r="I1473" s="195"/>
    </row>
    <row r="1474" spans="1:9">
      <c r="A1474" s="425"/>
      <c r="B1474" s="424"/>
      <c r="C1474" s="424"/>
      <c r="D1474" s="424"/>
      <c r="E1474" s="211" t="s">
        <v>31</v>
      </c>
      <c r="F1474" s="247">
        <v>1.69</v>
      </c>
      <c r="G1474" s="424"/>
      <c r="H1474" s="430"/>
      <c r="I1474" s="195"/>
    </row>
    <row r="1475" spans="1:9" ht="15.75" thickBot="1">
      <c r="A1475" s="385"/>
      <c r="B1475" s="387"/>
      <c r="C1475" s="387"/>
      <c r="D1475" s="387"/>
      <c r="E1475" s="203" t="s">
        <v>17</v>
      </c>
      <c r="F1475" s="256">
        <v>2.21</v>
      </c>
      <c r="G1475" s="387"/>
      <c r="H1475" s="429"/>
      <c r="I1475" s="195"/>
    </row>
    <row r="1476" spans="1:9">
      <c r="A1476" s="384">
        <v>105985</v>
      </c>
      <c r="B1476" s="386" t="s">
        <v>243</v>
      </c>
      <c r="C1476" s="386" t="s">
        <v>526</v>
      </c>
      <c r="D1476" s="386">
        <v>1.3</v>
      </c>
      <c r="E1476" s="207" t="s">
        <v>20</v>
      </c>
      <c r="F1476" s="219">
        <v>1.04</v>
      </c>
      <c r="G1476" s="386">
        <v>3</v>
      </c>
      <c r="H1476" s="428">
        <v>45534</v>
      </c>
      <c r="I1476" s="195"/>
    </row>
    <row r="1477" spans="1:9" ht="15.75" thickBot="1">
      <c r="A1477" s="385"/>
      <c r="B1477" s="387"/>
      <c r="C1477" s="387"/>
      <c r="D1477" s="387"/>
      <c r="E1477" s="208" t="s">
        <v>31</v>
      </c>
      <c r="F1477" s="248">
        <v>0.26</v>
      </c>
      <c r="G1477" s="387"/>
      <c r="H1477" s="429"/>
      <c r="I1477" s="195"/>
    </row>
    <row r="1478" spans="1:9">
      <c r="A1478" s="384">
        <v>153306</v>
      </c>
      <c r="B1478" s="386" t="s">
        <v>133</v>
      </c>
      <c r="C1478" s="386" t="s">
        <v>527</v>
      </c>
      <c r="D1478" s="386">
        <v>6.03</v>
      </c>
      <c r="E1478" s="207" t="s">
        <v>20</v>
      </c>
      <c r="F1478" s="219">
        <v>2.9</v>
      </c>
      <c r="G1478" s="386">
        <v>8</v>
      </c>
      <c r="H1478" s="428">
        <v>45534</v>
      </c>
      <c r="I1478" s="195"/>
    </row>
    <row r="1479" spans="1:9">
      <c r="A1479" s="425"/>
      <c r="B1479" s="424"/>
      <c r="C1479" s="424"/>
      <c r="D1479" s="424"/>
      <c r="E1479" s="272" t="s">
        <v>14</v>
      </c>
      <c r="F1479" s="72">
        <v>2.63</v>
      </c>
      <c r="G1479" s="424"/>
      <c r="H1479" s="430"/>
      <c r="I1479" s="195"/>
    </row>
    <row r="1480" spans="1:9" ht="15.75" thickBot="1">
      <c r="A1480" s="385"/>
      <c r="B1480" s="387"/>
      <c r="C1480" s="387"/>
      <c r="D1480" s="387"/>
      <c r="E1480" s="279" t="s">
        <v>31</v>
      </c>
      <c r="F1480" s="73">
        <v>0.5</v>
      </c>
      <c r="G1480" s="387"/>
      <c r="H1480" s="429"/>
      <c r="I1480" s="195"/>
    </row>
    <row r="1481" spans="1:9" ht="15" customHeight="1">
      <c r="A1481" s="384">
        <v>150129</v>
      </c>
      <c r="B1481" s="386" t="s">
        <v>133</v>
      </c>
      <c r="C1481" s="386" t="s">
        <v>528</v>
      </c>
      <c r="D1481" s="386">
        <v>3.54</v>
      </c>
      <c r="E1481" s="207" t="s">
        <v>23</v>
      </c>
      <c r="F1481" s="219">
        <v>3</v>
      </c>
      <c r="G1481" s="386">
        <v>5</v>
      </c>
      <c r="H1481" s="428">
        <v>45534</v>
      </c>
      <c r="I1481" s="195"/>
    </row>
    <row r="1482" spans="1:9" ht="15.75" thickBot="1">
      <c r="A1482" s="385"/>
      <c r="B1482" s="387"/>
      <c r="C1482" s="387"/>
      <c r="D1482" s="387"/>
      <c r="E1482" s="279" t="s">
        <v>31</v>
      </c>
      <c r="F1482" s="73">
        <v>0.54</v>
      </c>
      <c r="G1482" s="387"/>
      <c r="H1482" s="429"/>
      <c r="I1482" s="195"/>
    </row>
    <row r="1483" spans="1:9" ht="15" customHeight="1">
      <c r="A1483" s="384">
        <v>176067</v>
      </c>
      <c r="B1483" s="386" t="s">
        <v>243</v>
      </c>
      <c r="C1483" s="386" t="s">
        <v>529</v>
      </c>
      <c r="D1483" s="396">
        <v>47.87</v>
      </c>
      <c r="E1483" s="207" t="s">
        <v>20</v>
      </c>
      <c r="F1483" s="219">
        <v>41.71</v>
      </c>
      <c r="G1483" s="386">
        <v>49</v>
      </c>
      <c r="H1483" s="428">
        <v>45534</v>
      </c>
      <c r="I1483" s="195"/>
    </row>
    <row r="1484" spans="1:9">
      <c r="A1484" s="425"/>
      <c r="B1484" s="424"/>
      <c r="C1484" s="424"/>
      <c r="D1484" s="467"/>
      <c r="E1484" s="220" t="s">
        <v>31</v>
      </c>
      <c r="F1484" s="255">
        <v>3.01</v>
      </c>
      <c r="G1484" s="424"/>
      <c r="H1484" s="430"/>
      <c r="I1484" s="195"/>
    </row>
    <row r="1485" spans="1:9">
      <c r="A1485" s="425"/>
      <c r="B1485" s="424"/>
      <c r="C1485" s="424"/>
      <c r="D1485" s="467"/>
      <c r="E1485" s="220" t="s">
        <v>131</v>
      </c>
      <c r="F1485" s="255">
        <v>1.58</v>
      </c>
      <c r="G1485" s="424"/>
      <c r="H1485" s="430"/>
      <c r="I1485" s="195"/>
    </row>
    <row r="1486" spans="1:9" ht="15.75" thickBot="1">
      <c r="A1486" s="385"/>
      <c r="B1486" s="387"/>
      <c r="C1486" s="387"/>
      <c r="D1486" s="397"/>
      <c r="E1486" s="203" t="s">
        <v>17</v>
      </c>
      <c r="F1486" s="256">
        <v>1.57</v>
      </c>
      <c r="G1486" s="387"/>
      <c r="H1486" s="429"/>
      <c r="I1486" s="195"/>
    </row>
    <row r="1487" spans="1:9" ht="15" customHeight="1">
      <c r="A1487" s="384">
        <v>172478</v>
      </c>
      <c r="B1487" s="386" t="s">
        <v>530</v>
      </c>
      <c r="C1487" s="386" t="s">
        <v>531</v>
      </c>
      <c r="D1487" s="386">
        <v>20.18</v>
      </c>
      <c r="E1487" s="207" t="s">
        <v>20</v>
      </c>
      <c r="F1487" s="219">
        <v>12</v>
      </c>
      <c r="G1487" s="386">
        <v>22</v>
      </c>
      <c r="H1487" s="428">
        <v>45532</v>
      </c>
      <c r="I1487" s="195"/>
    </row>
    <row r="1488" spans="1:9">
      <c r="A1488" s="425"/>
      <c r="B1488" s="424"/>
      <c r="C1488" s="424"/>
      <c r="D1488" s="424"/>
      <c r="E1488" s="211" t="s">
        <v>31</v>
      </c>
      <c r="F1488" s="247">
        <v>6.18</v>
      </c>
      <c r="G1488" s="424"/>
      <c r="H1488" s="430"/>
      <c r="I1488" s="195"/>
    </row>
    <row r="1489" spans="1:9">
      <c r="A1489" s="425"/>
      <c r="B1489" s="424"/>
      <c r="C1489" s="424"/>
      <c r="D1489" s="424"/>
      <c r="E1489" s="272" t="s">
        <v>17</v>
      </c>
      <c r="F1489" s="72">
        <v>1</v>
      </c>
      <c r="G1489" s="424"/>
      <c r="H1489" s="430"/>
      <c r="I1489" s="195"/>
    </row>
    <row r="1490" spans="1:9" ht="15.75" thickBot="1">
      <c r="A1490" s="385"/>
      <c r="B1490" s="387"/>
      <c r="C1490" s="387"/>
      <c r="D1490" s="387"/>
      <c r="E1490" s="279" t="s">
        <v>174</v>
      </c>
      <c r="F1490" s="73">
        <v>1</v>
      </c>
      <c r="G1490" s="387"/>
      <c r="H1490" s="429"/>
      <c r="I1490" s="195"/>
    </row>
    <row r="1491" spans="1:9" ht="15" customHeight="1">
      <c r="A1491" s="384">
        <v>3103206</v>
      </c>
      <c r="B1491" s="386" t="s">
        <v>532</v>
      </c>
      <c r="C1491" s="386" t="s">
        <v>533</v>
      </c>
      <c r="D1491" s="386">
        <v>17.93</v>
      </c>
      <c r="E1491" s="207" t="s">
        <v>20</v>
      </c>
      <c r="F1491" s="219">
        <v>15.5</v>
      </c>
      <c r="G1491" s="386">
        <v>19</v>
      </c>
      <c r="H1491" s="428">
        <v>45533</v>
      </c>
      <c r="I1491" s="195"/>
    </row>
    <row r="1492" spans="1:9" ht="15.75" thickBot="1">
      <c r="A1492" s="385"/>
      <c r="B1492" s="387"/>
      <c r="C1492" s="387"/>
      <c r="D1492" s="387"/>
      <c r="E1492" s="208" t="s">
        <v>31</v>
      </c>
      <c r="F1492" s="248">
        <v>2.4300000000000002</v>
      </c>
      <c r="G1492" s="387"/>
      <c r="H1492" s="429"/>
      <c r="I1492" s="195"/>
    </row>
    <row r="1493" spans="1:9">
      <c r="A1493" s="384">
        <v>172209</v>
      </c>
      <c r="B1493" s="386" t="s">
        <v>534</v>
      </c>
      <c r="C1493" s="386" t="s">
        <v>535</v>
      </c>
      <c r="D1493" s="396">
        <v>16.8</v>
      </c>
      <c r="E1493" s="207" t="s">
        <v>31</v>
      </c>
      <c r="F1493" s="219">
        <v>2.9</v>
      </c>
      <c r="G1493" s="386">
        <v>18</v>
      </c>
      <c r="H1493" s="428">
        <v>45532</v>
      </c>
      <c r="I1493" s="195"/>
    </row>
    <row r="1494" spans="1:9" ht="15.75" thickBot="1">
      <c r="A1494" s="385"/>
      <c r="B1494" s="387"/>
      <c r="C1494" s="387"/>
      <c r="D1494" s="397"/>
      <c r="E1494" s="208" t="s">
        <v>20</v>
      </c>
      <c r="F1494" s="248">
        <v>13.9</v>
      </c>
      <c r="G1494" s="387"/>
      <c r="H1494" s="429"/>
      <c r="I1494" s="195"/>
    </row>
    <row r="1495" spans="1:9">
      <c r="A1495" s="384">
        <v>3129162</v>
      </c>
      <c r="B1495" s="386" t="s">
        <v>536</v>
      </c>
      <c r="C1495" s="386" t="s">
        <v>537</v>
      </c>
      <c r="D1495" s="386">
        <v>6.13</v>
      </c>
      <c r="E1495" s="207" t="s">
        <v>20</v>
      </c>
      <c r="F1495" s="207">
        <v>4.46</v>
      </c>
      <c r="G1495" s="386">
        <v>8</v>
      </c>
      <c r="H1495" s="428">
        <v>45533</v>
      </c>
      <c r="I1495" s="195"/>
    </row>
    <row r="1496" spans="1:9">
      <c r="A1496" s="425"/>
      <c r="B1496" s="424"/>
      <c r="C1496" s="424"/>
      <c r="D1496" s="424"/>
      <c r="E1496" s="211" t="s">
        <v>31</v>
      </c>
      <c r="F1496" s="211">
        <v>1.05</v>
      </c>
      <c r="G1496" s="424"/>
      <c r="H1496" s="430"/>
      <c r="I1496" s="195"/>
    </row>
    <row r="1497" spans="1:9">
      <c r="A1497" s="425"/>
      <c r="B1497" s="424"/>
      <c r="C1497" s="424"/>
      <c r="D1497" s="424"/>
      <c r="E1497" s="211" t="s">
        <v>17</v>
      </c>
      <c r="F1497" s="211">
        <v>0.31</v>
      </c>
      <c r="G1497" s="424"/>
      <c r="H1497" s="430"/>
      <c r="I1497" s="195"/>
    </row>
    <row r="1498" spans="1:9" ht="15.75" thickBot="1">
      <c r="A1498" s="385"/>
      <c r="B1498" s="387"/>
      <c r="C1498" s="387"/>
      <c r="D1498" s="387"/>
      <c r="E1498" s="208" t="s">
        <v>514</v>
      </c>
      <c r="F1498" s="208">
        <v>0.31</v>
      </c>
      <c r="G1498" s="387"/>
      <c r="H1498" s="429"/>
      <c r="I1498" s="195"/>
    </row>
    <row r="1499" spans="1:9" ht="15.75" thickBot="1">
      <c r="A1499" s="62">
        <v>120925</v>
      </c>
      <c r="B1499" s="63" t="s">
        <v>111</v>
      </c>
      <c r="C1499" s="63" t="s">
        <v>538</v>
      </c>
      <c r="D1499" s="63">
        <v>8</v>
      </c>
      <c r="E1499" s="63" t="s">
        <v>16</v>
      </c>
      <c r="F1499" s="63">
        <v>8</v>
      </c>
      <c r="G1499" s="63">
        <v>10</v>
      </c>
      <c r="H1499" s="138">
        <v>45533</v>
      </c>
      <c r="I1499" s="195"/>
    </row>
    <row r="1500" spans="1:9" ht="15" customHeight="1">
      <c r="A1500" s="384">
        <v>3103540</v>
      </c>
      <c r="B1500" s="386" t="s">
        <v>111</v>
      </c>
      <c r="C1500" s="386" t="s">
        <v>539</v>
      </c>
      <c r="D1500" s="386">
        <v>6.2</v>
      </c>
      <c r="E1500" s="207" t="s">
        <v>16</v>
      </c>
      <c r="F1500" s="207">
        <v>2.4</v>
      </c>
      <c r="G1500" s="386">
        <v>8</v>
      </c>
      <c r="H1500" s="428">
        <v>45533</v>
      </c>
      <c r="I1500" s="195"/>
    </row>
    <row r="1501" spans="1:9">
      <c r="A1501" s="425"/>
      <c r="B1501" s="424"/>
      <c r="C1501" s="424"/>
      <c r="D1501" s="424"/>
      <c r="E1501" s="211" t="s">
        <v>470</v>
      </c>
      <c r="F1501" s="211">
        <v>2</v>
      </c>
      <c r="G1501" s="424"/>
      <c r="H1501" s="430"/>
      <c r="I1501" s="195"/>
    </row>
    <row r="1502" spans="1:9" ht="15.75" thickBot="1">
      <c r="A1502" s="385"/>
      <c r="B1502" s="387"/>
      <c r="C1502" s="387"/>
      <c r="D1502" s="387"/>
      <c r="E1502" s="208" t="s">
        <v>14</v>
      </c>
      <c r="F1502" s="208">
        <v>1.8</v>
      </c>
      <c r="G1502" s="387"/>
      <c r="H1502" s="429"/>
      <c r="I1502" s="195"/>
    </row>
    <row r="1503" spans="1:9" ht="15.75" thickBot="1">
      <c r="A1503" s="75">
        <v>112294</v>
      </c>
      <c r="B1503" s="74" t="s">
        <v>25</v>
      </c>
      <c r="C1503" s="74">
        <v>1</v>
      </c>
      <c r="D1503" s="74">
        <v>5</v>
      </c>
      <c r="E1503" s="74" t="s">
        <v>14</v>
      </c>
      <c r="F1503" s="74">
        <v>5</v>
      </c>
      <c r="G1503" s="74">
        <v>7</v>
      </c>
      <c r="H1503" s="139">
        <v>45534</v>
      </c>
      <c r="I1503" s="195"/>
    </row>
    <row r="1504" spans="1:9">
      <c r="A1504" s="410">
        <v>112608</v>
      </c>
      <c r="B1504" s="392" t="s">
        <v>540</v>
      </c>
      <c r="C1504" s="202" t="s">
        <v>541</v>
      </c>
      <c r="D1504" s="202">
        <v>4.9000000000000004</v>
      </c>
      <c r="E1504" s="202" t="s">
        <v>26</v>
      </c>
      <c r="F1504" s="202">
        <v>4.9000000000000004</v>
      </c>
      <c r="G1504" s="202">
        <v>6</v>
      </c>
      <c r="H1504" s="394">
        <v>45535</v>
      </c>
      <c r="I1504" s="195"/>
    </row>
    <row r="1505" spans="1:9">
      <c r="A1505" s="418"/>
      <c r="B1505" s="420"/>
      <c r="C1505" s="220" t="s">
        <v>542</v>
      </c>
      <c r="D1505" s="220">
        <v>2.87</v>
      </c>
      <c r="E1505" s="220" t="s">
        <v>14</v>
      </c>
      <c r="F1505" s="220">
        <v>2.87</v>
      </c>
      <c r="G1505" s="220">
        <v>4</v>
      </c>
      <c r="H1505" s="426"/>
      <c r="I1505" s="195"/>
    </row>
    <row r="1506" spans="1:9" ht="15.75" thickBot="1">
      <c r="A1506" s="419"/>
      <c r="B1506" s="393"/>
      <c r="C1506" s="203" t="s">
        <v>543</v>
      </c>
      <c r="D1506" s="203">
        <v>1.56</v>
      </c>
      <c r="E1506" s="203" t="s">
        <v>16</v>
      </c>
      <c r="F1506" s="203">
        <v>1.56</v>
      </c>
      <c r="G1506" s="203">
        <v>3</v>
      </c>
      <c r="H1506" s="427"/>
      <c r="I1506" s="195"/>
    </row>
    <row r="1507" spans="1:9" ht="15" customHeight="1">
      <c r="A1507" s="410">
        <v>3101329</v>
      </c>
      <c r="B1507" s="599" t="s">
        <v>197</v>
      </c>
      <c r="C1507" s="609" t="s">
        <v>544</v>
      </c>
      <c r="D1507" s="392">
        <v>4.4000000000000004</v>
      </c>
      <c r="E1507" s="207" t="s">
        <v>17</v>
      </c>
      <c r="F1507" s="202">
        <v>2.2000000000000002</v>
      </c>
      <c r="G1507" s="392">
        <v>6</v>
      </c>
      <c r="H1507" s="428">
        <v>45527</v>
      </c>
      <c r="I1507" s="195"/>
    </row>
    <row r="1508" spans="1:9">
      <c r="A1508" s="418"/>
      <c r="B1508" s="600"/>
      <c r="C1508" s="608"/>
      <c r="D1508" s="420"/>
      <c r="E1508" s="220" t="s">
        <v>15</v>
      </c>
      <c r="F1508" s="220">
        <v>2.2000000000000002</v>
      </c>
      <c r="G1508" s="420"/>
      <c r="H1508" s="430"/>
      <c r="I1508" s="195"/>
    </row>
    <row r="1509" spans="1:9">
      <c r="A1509" s="418"/>
      <c r="B1509" s="600"/>
      <c r="C1509" s="606" t="s">
        <v>545</v>
      </c>
      <c r="D1509" s="420">
        <v>3.6</v>
      </c>
      <c r="E1509" s="220" t="s">
        <v>16</v>
      </c>
      <c r="F1509" s="220">
        <v>1.5</v>
      </c>
      <c r="G1509" s="420">
        <v>5</v>
      </c>
      <c r="H1509" s="430"/>
      <c r="I1509" s="195"/>
    </row>
    <row r="1510" spans="1:9" ht="15.75" thickBot="1">
      <c r="A1510" s="419"/>
      <c r="B1510" s="603"/>
      <c r="C1510" s="610"/>
      <c r="D1510" s="393"/>
      <c r="E1510" s="203" t="s">
        <v>14</v>
      </c>
      <c r="F1510" s="203">
        <v>2.1</v>
      </c>
      <c r="G1510" s="393"/>
      <c r="H1510" s="429"/>
      <c r="I1510" s="195"/>
    </row>
    <row r="1511" spans="1:9" ht="15" customHeight="1">
      <c r="A1511" s="410">
        <v>172543</v>
      </c>
      <c r="B1511" s="599" t="s">
        <v>197</v>
      </c>
      <c r="C1511" s="202" t="s">
        <v>544</v>
      </c>
      <c r="D1511" s="202">
        <v>3.4</v>
      </c>
      <c r="E1511" s="202" t="s">
        <v>26</v>
      </c>
      <c r="F1511" s="202">
        <v>3.4</v>
      </c>
      <c r="G1511" s="202">
        <v>5</v>
      </c>
      <c r="H1511" s="428">
        <v>45527</v>
      </c>
      <c r="I1511" s="195"/>
    </row>
    <row r="1512" spans="1:9">
      <c r="A1512" s="418"/>
      <c r="B1512" s="600"/>
      <c r="C1512" s="220" t="s">
        <v>546</v>
      </c>
      <c r="D1512" s="220">
        <v>6.4</v>
      </c>
      <c r="E1512" s="220" t="s">
        <v>16</v>
      </c>
      <c r="F1512" s="220">
        <v>6.4</v>
      </c>
      <c r="G1512" s="220">
        <v>8</v>
      </c>
      <c r="H1512" s="430"/>
      <c r="I1512" s="195"/>
    </row>
    <row r="1513" spans="1:9" ht="15.75" thickBot="1">
      <c r="A1513" s="419"/>
      <c r="B1513" s="603"/>
      <c r="C1513" s="203" t="s">
        <v>547</v>
      </c>
      <c r="D1513" s="203">
        <v>3.3</v>
      </c>
      <c r="E1513" s="203" t="s">
        <v>14</v>
      </c>
      <c r="F1513" s="203">
        <v>3.3</v>
      </c>
      <c r="G1513" s="203">
        <v>5</v>
      </c>
      <c r="H1513" s="429"/>
      <c r="I1513" s="195"/>
    </row>
    <row r="1514" spans="1:9" ht="15" customHeight="1">
      <c r="A1514" s="410">
        <v>151477</v>
      </c>
      <c r="B1514" s="599" t="s">
        <v>24</v>
      </c>
      <c r="C1514" s="606" t="s">
        <v>548</v>
      </c>
      <c r="D1514" s="392">
        <v>5.5</v>
      </c>
      <c r="E1514" s="202" t="s">
        <v>22</v>
      </c>
      <c r="F1514" s="202">
        <v>5</v>
      </c>
      <c r="G1514" s="392">
        <v>7</v>
      </c>
      <c r="H1514" s="428">
        <v>45527</v>
      </c>
      <c r="I1514" s="195"/>
    </row>
    <row r="1515" spans="1:9" ht="15.75" thickBot="1">
      <c r="A1515" s="411"/>
      <c r="B1515" s="601"/>
      <c r="C1515" s="607"/>
      <c r="D1515" s="412"/>
      <c r="E1515" s="249" t="s">
        <v>14</v>
      </c>
      <c r="F1515" s="249">
        <v>0.5</v>
      </c>
      <c r="G1515" s="412"/>
      <c r="H1515" s="551"/>
      <c r="I1515" s="195"/>
    </row>
    <row r="1516" spans="1:9" ht="15" customHeight="1">
      <c r="A1516" s="410">
        <v>165240</v>
      </c>
      <c r="B1516" s="611" t="s">
        <v>356</v>
      </c>
      <c r="C1516" s="604" t="s">
        <v>549</v>
      </c>
      <c r="D1516" s="392">
        <v>29.29</v>
      </c>
      <c r="E1516" s="202" t="s">
        <v>550</v>
      </c>
      <c r="F1516" s="202">
        <v>6</v>
      </c>
      <c r="G1516" s="392">
        <v>31</v>
      </c>
      <c r="H1516" s="534">
        <v>45530</v>
      </c>
      <c r="I1516" s="195"/>
    </row>
    <row r="1517" spans="1:9">
      <c r="A1517" s="418"/>
      <c r="B1517" s="613"/>
      <c r="C1517" s="615"/>
      <c r="D1517" s="420"/>
      <c r="E1517" s="220" t="s">
        <v>16</v>
      </c>
      <c r="F1517" s="220">
        <v>8.5500000000000007</v>
      </c>
      <c r="G1517" s="420"/>
      <c r="H1517" s="602"/>
      <c r="I1517" s="195"/>
    </row>
    <row r="1518" spans="1:9">
      <c r="A1518" s="418"/>
      <c r="B1518" s="613"/>
      <c r="C1518" s="615"/>
      <c r="D1518" s="420"/>
      <c r="E1518" s="220" t="s">
        <v>551</v>
      </c>
      <c r="F1518" s="220">
        <v>1.05</v>
      </c>
      <c r="G1518" s="420"/>
      <c r="H1518" s="602"/>
      <c r="I1518" s="195"/>
    </row>
    <row r="1519" spans="1:9">
      <c r="A1519" s="418"/>
      <c r="B1519" s="613"/>
      <c r="C1519" s="615"/>
      <c r="D1519" s="420"/>
      <c r="E1519" s="220" t="s">
        <v>14</v>
      </c>
      <c r="F1519" s="220">
        <v>9.74</v>
      </c>
      <c r="G1519" s="420"/>
      <c r="H1519" s="602"/>
      <c r="I1519" s="195"/>
    </row>
    <row r="1520" spans="1:9">
      <c r="A1520" s="418"/>
      <c r="B1520" s="613"/>
      <c r="C1520" s="615"/>
      <c r="D1520" s="420"/>
      <c r="E1520" s="220" t="s">
        <v>56</v>
      </c>
      <c r="F1520" s="220">
        <v>1.95</v>
      </c>
      <c r="G1520" s="420"/>
      <c r="H1520" s="602"/>
      <c r="I1520" s="195"/>
    </row>
    <row r="1521" spans="1:9" ht="15.75" thickBot="1">
      <c r="A1521" s="419"/>
      <c r="B1521" s="612"/>
      <c r="C1521" s="605"/>
      <c r="D1521" s="393"/>
      <c r="E1521" s="203" t="s">
        <v>57</v>
      </c>
      <c r="F1521" s="203">
        <v>2</v>
      </c>
      <c r="G1521" s="393"/>
      <c r="H1521" s="535"/>
      <c r="I1521" s="195"/>
    </row>
    <row r="1522" spans="1:9" ht="15" customHeight="1">
      <c r="A1522" s="410">
        <v>3103742</v>
      </c>
      <c r="B1522" s="611" t="s">
        <v>356</v>
      </c>
      <c r="C1522" s="596" t="s">
        <v>552</v>
      </c>
      <c r="D1522" s="392">
        <v>19.34</v>
      </c>
      <c r="E1522" s="202" t="s">
        <v>16</v>
      </c>
      <c r="F1522" s="202">
        <v>7.4</v>
      </c>
      <c r="G1522" s="392">
        <v>21</v>
      </c>
      <c r="H1522" s="534">
        <v>45530</v>
      </c>
      <c r="I1522" s="195"/>
    </row>
    <row r="1523" spans="1:9">
      <c r="A1523" s="418"/>
      <c r="B1523" s="613"/>
      <c r="C1523" s="615"/>
      <c r="D1523" s="420"/>
      <c r="E1523" s="220" t="s">
        <v>14</v>
      </c>
      <c r="F1523" s="220">
        <v>9.76</v>
      </c>
      <c r="G1523" s="420"/>
      <c r="H1523" s="602"/>
      <c r="I1523" s="195"/>
    </row>
    <row r="1524" spans="1:9">
      <c r="A1524" s="418"/>
      <c r="B1524" s="613"/>
      <c r="C1524" s="615"/>
      <c r="D1524" s="420"/>
      <c r="E1524" s="220" t="s">
        <v>56</v>
      </c>
      <c r="F1524" s="220">
        <v>0.81</v>
      </c>
      <c r="G1524" s="420"/>
      <c r="H1524" s="602"/>
      <c r="I1524" s="195"/>
    </row>
    <row r="1525" spans="1:9">
      <c r="A1525" s="418"/>
      <c r="B1525" s="613"/>
      <c r="C1525" s="615"/>
      <c r="D1525" s="420"/>
      <c r="E1525" s="220" t="s">
        <v>57</v>
      </c>
      <c r="F1525" s="220">
        <v>0.91</v>
      </c>
      <c r="G1525" s="420"/>
      <c r="H1525" s="602"/>
      <c r="I1525" s="195"/>
    </row>
    <row r="1526" spans="1:9" ht="15.75" thickBot="1">
      <c r="A1526" s="411"/>
      <c r="B1526" s="614"/>
      <c r="C1526" s="615"/>
      <c r="D1526" s="412"/>
      <c r="E1526" s="249" t="s">
        <v>550</v>
      </c>
      <c r="F1526" s="249">
        <v>0.46</v>
      </c>
      <c r="G1526" s="412"/>
      <c r="H1526" s="602"/>
      <c r="I1526" s="195"/>
    </row>
    <row r="1527" spans="1:9" ht="15" customHeight="1">
      <c r="A1527" s="410">
        <v>3126078</v>
      </c>
      <c r="B1527" s="611" t="s">
        <v>356</v>
      </c>
      <c r="C1527" s="604" t="s">
        <v>553</v>
      </c>
      <c r="D1527" s="392">
        <v>28.31</v>
      </c>
      <c r="E1527" s="202" t="s">
        <v>16</v>
      </c>
      <c r="F1527" s="202">
        <v>12.5</v>
      </c>
      <c r="G1527" s="392">
        <v>30</v>
      </c>
      <c r="H1527" s="534">
        <v>45530</v>
      </c>
      <c r="I1527" s="195"/>
    </row>
    <row r="1528" spans="1:9" ht="15.75" thickBot="1">
      <c r="A1528" s="419"/>
      <c r="B1528" s="612"/>
      <c r="C1528" s="605"/>
      <c r="D1528" s="393"/>
      <c r="E1528" s="203" t="s">
        <v>14</v>
      </c>
      <c r="F1528" s="203">
        <v>15.81</v>
      </c>
      <c r="G1528" s="393"/>
      <c r="H1528" s="535"/>
      <c r="I1528" s="195"/>
    </row>
    <row r="1529" spans="1:9" ht="15.75" thickBot="1">
      <c r="A1529" s="75">
        <v>88051</v>
      </c>
      <c r="B1529" s="76" t="s">
        <v>24</v>
      </c>
      <c r="C1529" s="63" t="s">
        <v>554</v>
      </c>
      <c r="D1529" s="63">
        <v>3.72</v>
      </c>
      <c r="E1529" s="74" t="s">
        <v>16</v>
      </c>
      <c r="F1529" s="63">
        <v>3.72</v>
      </c>
      <c r="G1529" s="63">
        <v>5</v>
      </c>
      <c r="H1529" s="140">
        <v>45531</v>
      </c>
      <c r="I1529" s="195"/>
    </row>
    <row r="1530" spans="1:9" ht="15" customHeight="1">
      <c r="A1530" s="410">
        <v>114807</v>
      </c>
      <c r="B1530" s="599" t="s">
        <v>24</v>
      </c>
      <c r="C1530" s="449" t="s">
        <v>544</v>
      </c>
      <c r="D1530" s="386">
        <v>3.41</v>
      </c>
      <c r="E1530" s="202" t="s">
        <v>14</v>
      </c>
      <c r="F1530" s="207">
        <v>0.65</v>
      </c>
      <c r="G1530" s="386">
        <v>5</v>
      </c>
      <c r="H1530" s="534">
        <v>45531</v>
      </c>
      <c r="I1530" s="195"/>
    </row>
    <row r="1531" spans="1:9">
      <c r="A1531" s="418"/>
      <c r="B1531" s="600"/>
      <c r="C1531" s="480"/>
      <c r="D1531" s="424"/>
      <c r="E1531" s="220" t="s">
        <v>555</v>
      </c>
      <c r="F1531" s="220">
        <v>0.54</v>
      </c>
      <c r="G1531" s="424"/>
      <c r="H1531" s="602"/>
      <c r="I1531" s="195"/>
    </row>
    <row r="1532" spans="1:9" ht="15.75" thickBot="1">
      <c r="A1532" s="411"/>
      <c r="B1532" s="601"/>
      <c r="C1532" s="480"/>
      <c r="D1532" s="449"/>
      <c r="E1532" s="249" t="s">
        <v>550</v>
      </c>
      <c r="F1532" s="249">
        <v>2.2200000000000002</v>
      </c>
      <c r="G1532" s="449"/>
      <c r="H1532" s="602"/>
      <c r="I1532" s="195"/>
    </row>
    <row r="1533" spans="1:9" ht="15" customHeight="1">
      <c r="A1533" s="410">
        <v>116078</v>
      </c>
      <c r="B1533" s="599" t="s">
        <v>24</v>
      </c>
      <c r="C1533" s="609" t="s">
        <v>556</v>
      </c>
      <c r="D1533" s="392">
        <v>5.83</v>
      </c>
      <c r="E1533" s="202" t="s">
        <v>14</v>
      </c>
      <c r="F1533" s="202">
        <v>1.81</v>
      </c>
      <c r="G1533" s="392">
        <v>7</v>
      </c>
      <c r="H1533" s="534">
        <v>45531</v>
      </c>
      <c r="I1533" s="195"/>
    </row>
    <row r="1534" spans="1:9">
      <c r="A1534" s="418"/>
      <c r="B1534" s="600"/>
      <c r="C1534" s="607"/>
      <c r="D1534" s="420"/>
      <c r="E1534" s="220" t="s">
        <v>555</v>
      </c>
      <c r="F1534" s="220">
        <v>0.86</v>
      </c>
      <c r="G1534" s="420"/>
      <c r="H1534" s="602"/>
      <c r="I1534" s="195"/>
    </row>
    <row r="1535" spans="1:9" ht="15.75" thickBot="1">
      <c r="A1535" s="419"/>
      <c r="B1535" s="603"/>
      <c r="C1535" s="610"/>
      <c r="D1535" s="393"/>
      <c r="E1535" s="203" t="s">
        <v>550</v>
      </c>
      <c r="F1535" s="203">
        <v>3.16</v>
      </c>
      <c r="G1535" s="393"/>
      <c r="H1535" s="535"/>
      <c r="I1535" s="195"/>
    </row>
    <row r="1536" spans="1:9" ht="15.75" thickBot="1">
      <c r="A1536" s="75">
        <v>88619</v>
      </c>
      <c r="B1536" s="76" t="s">
        <v>24</v>
      </c>
      <c r="C1536" s="74" t="s">
        <v>557</v>
      </c>
      <c r="D1536" s="74">
        <v>4</v>
      </c>
      <c r="E1536" s="74" t="s">
        <v>16</v>
      </c>
      <c r="F1536" s="74">
        <v>4</v>
      </c>
      <c r="G1536" s="74">
        <v>6</v>
      </c>
      <c r="H1536" s="138">
        <v>45531</v>
      </c>
      <c r="I1536" s="195"/>
    </row>
    <row r="1537" spans="1:9" ht="15.75" thickBot="1">
      <c r="A1537" s="75">
        <v>3126269</v>
      </c>
      <c r="B1537" s="76" t="s">
        <v>25</v>
      </c>
      <c r="C1537" s="74" t="s">
        <v>544</v>
      </c>
      <c r="D1537" s="74">
        <v>5</v>
      </c>
      <c r="E1537" s="74" t="s">
        <v>16</v>
      </c>
      <c r="F1537" s="74">
        <v>5</v>
      </c>
      <c r="G1537" s="74">
        <v>7</v>
      </c>
      <c r="H1537" s="138">
        <v>45531</v>
      </c>
      <c r="I1537" s="195"/>
    </row>
    <row r="1538" spans="1:9" ht="15" customHeight="1">
      <c r="A1538" s="410">
        <v>154058</v>
      </c>
      <c r="B1538" s="599" t="s">
        <v>88</v>
      </c>
      <c r="C1538" s="606" t="s">
        <v>558</v>
      </c>
      <c r="D1538" s="392">
        <v>10.199999999999999</v>
      </c>
      <c r="E1538" s="202" t="s">
        <v>22</v>
      </c>
      <c r="F1538" s="202">
        <v>4.2</v>
      </c>
      <c r="G1538" s="392">
        <v>12</v>
      </c>
      <c r="H1538" s="534">
        <v>45531</v>
      </c>
      <c r="I1538" s="195"/>
    </row>
    <row r="1539" spans="1:9">
      <c r="A1539" s="418"/>
      <c r="B1539" s="600"/>
      <c r="C1539" s="607"/>
      <c r="D1539" s="420"/>
      <c r="E1539" s="220" t="s">
        <v>16</v>
      </c>
      <c r="F1539" s="220">
        <v>3</v>
      </c>
      <c r="G1539" s="420"/>
      <c r="H1539" s="602"/>
      <c r="I1539" s="195"/>
    </row>
    <row r="1540" spans="1:9" ht="15.75" thickBot="1">
      <c r="A1540" s="419"/>
      <c r="B1540" s="603"/>
      <c r="C1540" s="608"/>
      <c r="D1540" s="393"/>
      <c r="E1540" s="203" t="s">
        <v>14</v>
      </c>
      <c r="F1540" s="203">
        <v>3</v>
      </c>
      <c r="G1540" s="393"/>
      <c r="H1540" s="535"/>
      <c r="I1540" s="195"/>
    </row>
    <row r="1541" spans="1:9" ht="15" customHeight="1">
      <c r="A1541" s="410">
        <v>89135</v>
      </c>
      <c r="B1541" s="599" t="s">
        <v>169</v>
      </c>
      <c r="C1541" s="485" t="s">
        <v>559</v>
      </c>
      <c r="D1541" s="386">
        <f>SUM(F1541:F1545)</f>
        <v>11.58</v>
      </c>
      <c r="E1541" s="202" t="s">
        <v>16</v>
      </c>
      <c r="F1541" s="207">
        <v>1.6</v>
      </c>
      <c r="G1541" s="386">
        <v>13</v>
      </c>
      <c r="H1541" s="511">
        <v>45532</v>
      </c>
      <c r="I1541" s="195"/>
    </row>
    <row r="1542" spans="1:9">
      <c r="A1542" s="418"/>
      <c r="B1542" s="600"/>
      <c r="C1542" s="480"/>
      <c r="D1542" s="424"/>
      <c r="E1542" s="211" t="s">
        <v>17</v>
      </c>
      <c r="F1542" s="211">
        <v>0.94</v>
      </c>
      <c r="G1542" s="424"/>
      <c r="H1542" s="512"/>
      <c r="I1542" s="195"/>
    </row>
    <row r="1543" spans="1:9">
      <c r="A1543" s="418"/>
      <c r="B1543" s="600"/>
      <c r="C1543" s="480"/>
      <c r="D1543" s="424"/>
      <c r="E1543" s="211" t="s">
        <v>31</v>
      </c>
      <c r="F1543" s="211">
        <v>0.6</v>
      </c>
      <c r="G1543" s="424"/>
      <c r="H1543" s="512"/>
      <c r="I1543" s="195"/>
    </row>
    <row r="1544" spans="1:9">
      <c r="A1544" s="418"/>
      <c r="B1544" s="600"/>
      <c r="C1544" s="480"/>
      <c r="D1544" s="424"/>
      <c r="E1544" s="211" t="s">
        <v>20</v>
      </c>
      <c r="F1544" s="211">
        <v>6.09</v>
      </c>
      <c r="G1544" s="424"/>
      <c r="H1544" s="512"/>
      <c r="I1544" s="195"/>
    </row>
    <row r="1545" spans="1:9" ht="15.75" thickBot="1">
      <c r="A1545" s="419"/>
      <c r="B1545" s="603"/>
      <c r="C1545" s="481"/>
      <c r="D1545" s="387"/>
      <c r="E1545" s="203" t="s">
        <v>14</v>
      </c>
      <c r="F1545" s="208">
        <v>2.35</v>
      </c>
      <c r="G1545" s="387"/>
      <c r="H1545" s="513"/>
      <c r="I1545" s="195"/>
    </row>
    <row r="1546" spans="1:9">
      <c r="A1546" s="410">
        <v>3104291</v>
      </c>
      <c r="B1546" s="599" t="s">
        <v>389</v>
      </c>
      <c r="C1546" s="604" t="s">
        <v>560</v>
      </c>
      <c r="D1546" s="386">
        <v>3</v>
      </c>
      <c r="E1546" s="202" t="s">
        <v>14</v>
      </c>
      <c r="F1546" s="207">
        <v>1.5</v>
      </c>
      <c r="G1546" s="386">
        <v>5</v>
      </c>
      <c r="H1546" s="534">
        <v>45533</v>
      </c>
      <c r="I1546" s="195"/>
    </row>
    <row r="1547" spans="1:9" ht="15.75" thickBot="1">
      <c r="A1547" s="419"/>
      <c r="B1547" s="603"/>
      <c r="C1547" s="605"/>
      <c r="D1547" s="387"/>
      <c r="E1547" s="208" t="s">
        <v>31</v>
      </c>
      <c r="F1547" s="208">
        <v>1.5</v>
      </c>
      <c r="G1547" s="387"/>
      <c r="H1547" s="535"/>
      <c r="I1547" s="195"/>
    </row>
    <row r="1548" spans="1:9">
      <c r="A1548" s="410">
        <v>3104266</v>
      </c>
      <c r="B1548" s="599" t="s">
        <v>389</v>
      </c>
      <c r="C1548" s="604" t="s">
        <v>560</v>
      </c>
      <c r="D1548" s="386">
        <v>7.3</v>
      </c>
      <c r="E1548" s="202" t="s">
        <v>14</v>
      </c>
      <c r="F1548" s="207">
        <v>3.9</v>
      </c>
      <c r="G1548" s="386">
        <v>9</v>
      </c>
      <c r="H1548" s="534">
        <v>45533</v>
      </c>
      <c r="I1548" s="195"/>
    </row>
    <row r="1549" spans="1:9" ht="15.75" thickBot="1">
      <c r="A1549" s="419"/>
      <c r="B1549" s="603"/>
      <c r="C1549" s="605"/>
      <c r="D1549" s="387"/>
      <c r="E1549" s="208" t="s">
        <v>31</v>
      </c>
      <c r="F1549" s="208">
        <v>3.4</v>
      </c>
      <c r="G1549" s="387"/>
      <c r="H1549" s="535"/>
      <c r="I1549" s="195"/>
    </row>
    <row r="1550" spans="1:9">
      <c r="A1550" s="410">
        <v>108198</v>
      </c>
      <c r="B1550" s="599" t="s">
        <v>224</v>
      </c>
      <c r="C1550" s="590" t="s">
        <v>561</v>
      </c>
      <c r="D1550" s="392">
        <v>19.78</v>
      </c>
      <c r="E1550" s="207" t="s">
        <v>31</v>
      </c>
      <c r="F1550" s="202">
        <v>9.89</v>
      </c>
      <c r="G1550" s="392">
        <v>21</v>
      </c>
      <c r="H1550" s="534">
        <v>45533</v>
      </c>
      <c r="I1550" s="195"/>
    </row>
    <row r="1551" spans="1:9" ht="15.75" thickBot="1">
      <c r="A1551" s="419"/>
      <c r="B1551" s="603"/>
      <c r="C1551" s="590"/>
      <c r="D1551" s="393"/>
      <c r="E1551" s="208" t="s">
        <v>20</v>
      </c>
      <c r="F1551" s="203">
        <v>9.89</v>
      </c>
      <c r="G1551" s="393"/>
      <c r="H1551" s="535"/>
      <c r="I1551" s="195"/>
    </row>
    <row r="1552" spans="1:9" ht="15" customHeight="1">
      <c r="A1552" s="410">
        <v>3129332</v>
      </c>
      <c r="B1552" s="599" t="s">
        <v>167</v>
      </c>
      <c r="C1552" s="479" t="s">
        <v>562</v>
      </c>
      <c r="D1552" s="392">
        <v>4</v>
      </c>
      <c r="E1552" s="207" t="s">
        <v>31</v>
      </c>
      <c r="F1552" s="77">
        <v>2.77</v>
      </c>
      <c r="G1552" s="392">
        <v>6</v>
      </c>
      <c r="H1552" s="534">
        <v>45533</v>
      </c>
      <c r="I1552" s="195"/>
    </row>
    <row r="1553" spans="1:9">
      <c r="A1553" s="418"/>
      <c r="B1553" s="600"/>
      <c r="C1553" s="431"/>
      <c r="D1553" s="420"/>
      <c r="E1553" s="220" t="s">
        <v>14</v>
      </c>
      <c r="F1553" s="78">
        <v>0.5</v>
      </c>
      <c r="G1553" s="420"/>
      <c r="H1553" s="602"/>
      <c r="I1553" s="195"/>
    </row>
    <row r="1554" spans="1:9">
      <c r="A1554" s="418"/>
      <c r="B1554" s="600"/>
      <c r="C1554" s="431"/>
      <c r="D1554" s="420"/>
      <c r="E1554" s="211" t="s">
        <v>20</v>
      </c>
      <c r="F1554" s="78">
        <v>0.2</v>
      </c>
      <c r="G1554" s="420"/>
      <c r="H1554" s="602"/>
      <c r="I1554" s="195"/>
    </row>
    <row r="1555" spans="1:9" ht="15.75" thickBot="1">
      <c r="A1555" s="411"/>
      <c r="B1555" s="601"/>
      <c r="C1555" s="431"/>
      <c r="D1555" s="412"/>
      <c r="E1555" s="228" t="s">
        <v>17</v>
      </c>
      <c r="F1555" s="79">
        <v>0.2</v>
      </c>
      <c r="G1555" s="412"/>
      <c r="H1555" s="602"/>
      <c r="I1555" s="195"/>
    </row>
    <row r="1556" spans="1:9" ht="15" customHeight="1">
      <c r="A1556" s="384">
        <v>95269</v>
      </c>
      <c r="B1556" s="386" t="s">
        <v>113</v>
      </c>
      <c r="C1556" s="380" t="s">
        <v>563</v>
      </c>
      <c r="D1556" s="485">
        <v>10.3</v>
      </c>
      <c r="E1556" s="207" t="s">
        <v>20</v>
      </c>
      <c r="F1556" s="207">
        <v>9.6999999999999993</v>
      </c>
      <c r="G1556" s="386">
        <v>12</v>
      </c>
      <c r="H1556" s="428">
        <v>45532</v>
      </c>
      <c r="I1556" s="195"/>
    </row>
    <row r="1557" spans="1:9" ht="15.75" thickBot="1">
      <c r="A1557" s="385"/>
      <c r="B1557" s="387"/>
      <c r="C1557" s="381"/>
      <c r="D1557" s="481"/>
      <c r="E1557" s="203" t="s">
        <v>14</v>
      </c>
      <c r="F1557" s="208">
        <v>0.6</v>
      </c>
      <c r="G1557" s="387"/>
      <c r="H1557" s="429"/>
      <c r="I1557" s="195"/>
    </row>
    <row r="1558" spans="1:9" ht="15" customHeight="1">
      <c r="A1558" s="594">
        <v>3103851</v>
      </c>
      <c r="B1558" s="380" t="s">
        <v>564</v>
      </c>
      <c r="C1558" s="380" t="s">
        <v>565</v>
      </c>
      <c r="D1558" s="380">
        <v>8.8800000000000008</v>
      </c>
      <c r="E1558" s="163" t="s">
        <v>20</v>
      </c>
      <c r="F1558" s="163">
        <v>5.58</v>
      </c>
      <c r="G1558" s="380">
        <v>10</v>
      </c>
      <c r="H1558" s="597">
        <v>45534</v>
      </c>
      <c r="I1558" s="195"/>
    </row>
    <row r="1559" spans="1:9">
      <c r="A1559" s="595"/>
      <c r="B1559" s="553"/>
      <c r="C1559" s="553"/>
      <c r="D1559" s="553"/>
      <c r="E1559" s="190" t="s">
        <v>31</v>
      </c>
      <c r="F1559" s="190">
        <v>0.85</v>
      </c>
      <c r="G1559" s="553"/>
      <c r="H1559" s="598"/>
      <c r="I1559" s="195"/>
    </row>
    <row r="1560" spans="1:9">
      <c r="A1560" s="595"/>
      <c r="B1560" s="553"/>
      <c r="C1560" s="553"/>
      <c r="D1560" s="553"/>
      <c r="E1560" s="190" t="s">
        <v>17</v>
      </c>
      <c r="F1560" s="190">
        <v>0.85</v>
      </c>
      <c r="G1560" s="553"/>
      <c r="H1560" s="598"/>
      <c r="I1560" s="195"/>
    </row>
    <row r="1561" spans="1:9">
      <c r="A1561" s="595"/>
      <c r="B1561" s="553"/>
      <c r="C1561" s="553"/>
      <c r="D1561" s="553"/>
      <c r="E1561" s="190" t="s">
        <v>14</v>
      </c>
      <c r="F1561" s="190">
        <v>1.6</v>
      </c>
      <c r="G1561" s="553"/>
      <c r="H1561" s="598"/>
      <c r="I1561" s="195"/>
    </row>
    <row r="1562" spans="1:9" ht="15.75" thickBot="1">
      <c r="A1562" s="595"/>
      <c r="B1562" s="596"/>
      <c r="C1562" s="191" t="s">
        <v>566</v>
      </c>
      <c r="D1562" s="191">
        <v>2.5</v>
      </c>
      <c r="E1562" s="191" t="s">
        <v>14</v>
      </c>
      <c r="F1562" s="191">
        <v>2.5</v>
      </c>
      <c r="G1562" s="191">
        <v>4</v>
      </c>
      <c r="H1562" s="598"/>
      <c r="I1562" s="195"/>
    </row>
    <row r="1563" spans="1:9">
      <c r="A1563" s="378">
        <v>119068</v>
      </c>
      <c r="B1563" s="380" t="s">
        <v>134</v>
      </c>
      <c r="C1563" s="380" t="s">
        <v>567</v>
      </c>
      <c r="D1563" s="562">
        <v>28.5</v>
      </c>
      <c r="E1563" s="163" t="s">
        <v>20</v>
      </c>
      <c r="F1563" s="183">
        <v>15.5</v>
      </c>
      <c r="G1563" s="562">
        <v>30</v>
      </c>
      <c r="H1563" s="591">
        <v>45534</v>
      </c>
      <c r="I1563" s="195"/>
    </row>
    <row r="1564" spans="1:9">
      <c r="A1564" s="574"/>
      <c r="B1564" s="553"/>
      <c r="C1564" s="553"/>
      <c r="D1564" s="590"/>
      <c r="E1564" s="190" t="s">
        <v>31</v>
      </c>
      <c r="F1564" s="195">
        <v>2.25</v>
      </c>
      <c r="G1564" s="590"/>
      <c r="H1564" s="592"/>
      <c r="I1564" s="195"/>
    </row>
    <row r="1565" spans="1:9">
      <c r="A1565" s="574"/>
      <c r="B1565" s="553"/>
      <c r="C1565" s="553"/>
      <c r="D1565" s="590"/>
      <c r="E1565" s="190" t="s">
        <v>17</v>
      </c>
      <c r="F1565" s="195">
        <v>0.75</v>
      </c>
      <c r="G1565" s="590"/>
      <c r="H1565" s="592"/>
      <c r="I1565" s="195"/>
    </row>
    <row r="1566" spans="1:9" ht="15.75" thickBot="1">
      <c r="A1566" s="379"/>
      <c r="B1566" s="381"/>
      <c r="C1566" s="381"/>
      <c r="D1566" s="563"/>
      <c r="E1566" s="164" t="s">
        <v>14</v>
      </c>
      <c r="F1566" s="184">
        <v>10</v>
      </c>
      <c r="G1566" s="563"/>
      <c r="H1566" s="593"/>
      <c r="I1566" s="195"/>
    </row>
    <row r="1567" spans="1:9" ht="15.75" thickBot="1">
      <c r="A1567" s="75">
        <v>3130126</v>
      </c>
      <c r="B1567" s="38" t="s">
        <v>568</v>
      </c>
      <c r="C1567" s="38" t="s">
        <v>305</v>
      </c>
      <c r="D1567" s="38">
        <v>10</v>
      </c>
      <c r="E1567" s="38" t="s">
        <v>20</v>
      </c>
      <c r="F1567" s="38">
        <v>10</v>
      </c>
      <c r="G1567" s="38">
        <v>12</v>
      </c>
      <c r="H1567" s="137">
        <v>45534</v>
      </c>
      <c r="I1567" s="195"/>
    </row>
    <row r="1568" spans="1:9" ht="15" customHeight="1">
      <c r="A1568" s="384">
        <v>87316</v>
      </c>
      <c r="B1568" s="386" t="s">
        <v>138</v>
      </c>
      <c r="C1568" s="386" t="s">
        <v>569</v>
      </c>
      <c r="D1568" s="396">
        <f>SUM(F1568:F1571)</f>
        <v>20</v>
      </c>
      <c r="E1568" s="207" t="s">
        <v>15</v>
      </c>
      <c r="F1568" s="219">
        <v>4.17</v>
      </c>
      <c r="G1568" s="386">
        <v>22</v>
      </c>
      <c r="H1568" s="428">
        <v>45530</v>
      </c>
      <c r="I1568" s="195"/>
    </row>
    <row r="1569" spans="1:9">
      <c r="A1569" s="425"/>
      <c r="B1569" s="424"/>
      <c r="C1569" s="424"/>
      <c r="D1569" s="467"/>
      <c r="E1569" s="211" t="s">
        <v>14</v>
      </c>
      <c r="F1569" s="247">
        <v>5</v>
      </c>
      <c r="G1569" s="424"/>
      <c r="H1569" s="430"/>
      <c r="I1569" s="195"/>
    </row>
    <row r="1570" spans="1:9">
      <c r="A1570" s="425"/>
      <c r="B1570" s="424"/>
      <c r="C1570" s="424"/>
      <c r="D1570" s="467"/>
      <c r="E1570" s="211" t="s">
        <v>20</v>
      </c>
      <c r="F1570" s="247">
        <v>4.3899999999999997</v>
      </c>
      <c r="G1570" s="424"/>
      <c r="H1570" s="430"/>
      <c r="I1570" s="195"/>
    </row>
    <row r="1571" spans="1:9" ht="15.75" thickBot="1">
      <c r="A1571" s="385"/>
      <c r="B1571" s="387"/>
      <c r="C1571" s="387"/>
      <c r="D1571" s="397"/>
      <c r="E1571" s="208" t="s">
        <v>16</v>
      </c>
      <c r="F1571" s="248">
        <v>6.44</v>
      </c>
      <c r="G1571" s="387"/>
      <c r="H1571" s="429"/>
      <c r="I1571" s="195"/>
    </row>
    <row r="1572" spans="1:9">
      <c r="A1572" s="384">
        <v>87582</v>
      </c>
      <c r="B1572" s="386" t="s">
        <v>40</v>
      </c>
      <c r="C1572" s="392" t="s">
        <v>570</v>
      </c>
      <c r="D1572" s="505">
        <f>SUM(F1572:F1577)</f>
        <v>20.98</v>
      </c>
      <c r="E1572" s="202" t="s">
        <v>14</v>
      </c>
      <c r="F1572" s="254">
        <v>7.24</v>
      </c>
      <c r="G1572" s="392">
        <v>22</v>
      </c>
      <c r="H1572" s="394">
        <v>45526</v>
      </c>
      <c r="I1572" s="195"/>
    </row>
    <row r="1573" spans="1:9">
      <c r="A1573" s="425"/>
      <c r="B1573" s="424"/>
      <c r="C1573" s="420"/>
      <c r="D1573" s="436"/>
      <c r="E1573" s="220" t="s">
        <v>22</v>
      </c>
      <c r="F1573" s="255">
        <v>1.84</v>
      </c>
      <c r="G1573" s="420"/>
      <c r="H1573" s="426"/>
      <c r="I1573" s="195"/>
    </row>
    <row r="1574" spans="1:9">
      <c r="A1574" s="425"/>
      <c r="B1574" s="424"/>
      <c r="C1574" s="420"/>
      <c r="D1574" s="436"/>
      <c r="E1574" s="220" t="s">
        <v>20</v>
      </c>
      <c r="F1574" s="220">
        <v>4.05</v>
      </c>
      <c r="G1574" s="420"/>
      <c r="H1574" s="426"/>
      <c r="I1574" s="195"/>
    </row>
    <row r="1575" spans="1:9">
      <c r="A1575" s="425"/>
      <c r="B1575" s="424"/>
      <c r="C1575" s="420"/>
      <c r="D1575" s="436"/>
      <c r="E1575" s="220" t="s">
        <v>17</v>
      </c>
      <c r="F1575" s="255">
        <v>1.23</v>
      </c>
      <c r="G1575" s="420"/>
      <c r="H1575" s="426"/>
      <c r="I1575" s="195"/>
    </row>
    <row r="1576" spans="1:9">
      <c r="A1576" s="425"/>
      <c r="B1576" s="424"/>
      <c r="C1576" s="420"/>
      <c r="D1576" s="436"/>
      <c r="E1576" s="220" t="s">
        <v>16</v>
      </c>
      <c r="F1576" s="255">
        <v>6.55</v>
      </c>
      <c r="G1576" s="420"/>
      <c r="H1576" s="426"/>
      <c r="I1576" s="195"/>
    </row>
    <row r="1577" spans="1:9">
      <c r="A1577" s="425"/>
      <c r="B1577" s="424"/>
      <c r="C1577" s="420"/>
      <c r="D1577" s="436"/>
      <c r="E1577" s="220" t="s">
        <v>131</v>
      </c>
      <c r="F1577" s="255">
        <v>7.0000000000000007E-2</v>
      </c>
      <c r="G1577" s="420"/>
      <c r="H1577" s="426"/>
      <c r="I1577" s="195"/>
    </row>
    <row r="1578" spans="1:9">
      <c r="A1578" s="425"/>
      <c r="B1578" s="424"/>
      <c r="C1578" s="420" t="s">
        <v>571</v>
      </c>
      <c r="D1578" s="436">
        <f>SUM(F1578:F1579)</f>
        <v>2.25</v>
      </c>
      <c r="E1578" s="220" t="s">
        <v>22</v>
      </c>
      <c r="F1578" s="255">
        <v>1.1200000000000001</v>
      </c>
      <c r="G1578" s="420">
        <v>4</v>
      </c>
      <c r="H1578" s="426"/>
      <c r="I1578" s="195"/>
    </row>
    <row r="1579" spans="1:9" ht="15.75" thickBot="1">
      <c r="A1579" s="385"/>
      <c r="B1579" s="387"/>
      <c r="C1579" s="393"/>
      <c r="D1579" s="437"/>
      <c r="E1579" s="203" t="s">
        <v>14</v>
      </c>
      <c r="F1579" s="256">
        <v>1.1299999999999999</v>
      </c>
      <c r="G1579" s="393"/>
      <c r="H1579" s="427"/>
      <c r="I1579" s="195"/>
    </row>
    <row r="1580" spans="1:9" ht="15" customHeight="1">
      <c r="A1580" s="384">
        <v>172668</v>
      </c>
      <c r="B1580" s="386" t="s">
        <v>178</v>
      </c>
      <c r="C1580" s="386">
        <v>1</v>
      </c>
      <c r="D1580" s="396">
        <v>15.9</v>
      </c>
      <c r="E1580" s="202" t="s">
        <v>16</v>
      </c>
      <c r="F1580" s="219">
        <v>5.2</v>
      </c>
      <c r="G1580" s="392">
        <v>17</v>
      </c>
      <c r="H1580" s="394">
        <v>45531</v>
      </c>
      <c r="I1580" s="195"/>
    </row>
    <row r="1581" spans="1:9">
      <c r="A1581" s="425"/>
      <c r="B1581" s="424"/>
      <c r="C1581" s="424"/>
      <c r="D1581" s="467"/>
      <c r="E1581" s="220" t="s">
        <v>14</v>
      </c>
      <c r="F1581" s="247">
        <v>5.0999999999999996</v>
      </c>
      <c r="G1581" s="420"/>
      <c r="H1581" s="426"/>
      <c r="I1581" s="195"/>
    </row>
    <row r="1582" spans="1:9">
      <c r="A1582" s="425"/>
      <c r="B1582" s="424"/>
      <c r="C1582" s="424"/>
      <c r="D1582" s="467"/>
      <c r="E1582" s="220" t="s">
        <v>20</v>
      </c>
      <c r="F1582" s="247">
        <v>5.04</v>
      </c>
      <c r="G1582" s="420"/>
      <c r="H1582" s="426"/>
      <c r="I1582" s="195"/>
    </row>
    <row r="1583" spans="1:9">
      <c r="A1583" s="425"/>
      <c r="B1583" s="424"/>
      <c r="C1583" s="424"/>
      <c r="D1583" s="467"/>
      <c r="E1583" s="220" t="s">
        <v>17</v>
      </c>
      <c r="F1583" s="247">
        <v>0.28000000000000003</v>
      </c>
      <c r="G1583" s="420"/>
      <c r="H1583" s="426"/>
      <c r="I1583" s="195"/>
    </row>
    <row r="1584" spans="1:9" ht="15.75" thickBot="1">
      <c r="A1584" s="385"/>
      <c r="B1584" s="387"/>
      <c r="C1584" s="387"/>
      <c r="D1584" s="397"/>
      <c r="E1584" s="203" t="s">
        <v>39</v>
      </c>
      <c r="F1584" s="248">
        <v>0.28000000000000003</v>
      </c>
      <c r="G1584" s="393"/>
      <c r="H1584" s="427"/>
      <c r="I1584" s="195"/>
    </row>
    <row r="1585" spans="1:9">
      <c r="A1585" s="410">
        <v>150647</v>
      </c>
      <c r="B1585" s="386" t="s">
        <v>54</v>
      </c>
      <c r="C1585" s="392" t="s">
        <v>572</v>
      </c>
      <c r="D1585" s="505">
        <f>SUM(F1585:F1588)</f>
        <v>12</v>
      </c>
      <c r="E1585" s="202" t="s">
        <v>22</v>
      </c>
      <c r="F1585" s="254">
        <v>1.34</v>
      </c>
      <c r="G1585" s="392">
        <v>14</v>
      </c>
      <c r="H1585" s="394">
        <v>45516</v>
      </c>
      <c r="I1585" s="195"/>
    </row>
    <row r="1586" spans="1:9">
      <c r="A1586" s="418"/>
      <c r="B1586" s="424"/>
      <c r="C1586" s="420"/>
      <c r="D1586" s="436"/>
      <c r="E1586" s="220" t="s">
        <v>14</v>
      </c>
      <c r="F1586" s="255">
        <v>7.31</v>
      </c>
      <c r="G1586" s="420"/>
      <c r="H1586" s="426"/>
      <c r="I1586" s="195"/>
    </row>
    <row r="1587" spans="1:9">
      <c r="A1587" s="418"/>
      <c r="B1587" s="424"/>
      <c r="C1587" s="420"/>
      <c r="D1587" s="436"/>
      <c r="E1587" s="220" t="s">
        <v>26</v>
      </c>
      <c r="F1587" s="255">
        <v>1.05</v>
      </c>
      <c r="G1587" s="420"/>
      <c r="H1587" s="426"/>
      <c r="I1587" s="195"/>
    </row>
    <row r="1588" spans="1:9" ht="15.75" thickBot="1">
      <c r="A1588" s="419"/>
      <c r="B1588" s="387"/>
      <c r="C1588" s="393"/>
      <c r="D1588" s="437"/>
      <c r="E1588" s="203" t="s">
        <v>16</v>
      </c>
      <c r="F1588" s="256">
        <v>2.2999999999999998</v>
      </c>
      <c r="G1588" s="393"/>
      <c r="H1588" s="427"/>
      <c r="I1588" s="195"/>
    </row>
    <row r="1589" spans="1:9" ht="15" customHeight="1">
      <c r="A1589" s="410">
        <v>109952</v>
      </c>
      <c r="B1589" s="386" t="s">
        <v>54</v>
      </c>
      <c r="C1589" s="392" t="s">
        <v>573</v>
      </c>
      <c r="D1589" s="505">
        <f>SUM(F1589:F1592)</f>
        <v>10.9</v>
      </c>
      <c r="E1589" s="202" t="s">
        <v>22</v>
      </c>
      <c r="F1589" s="254">
        <v>0.7</v>
      </c>
      <c r="G1589" s="392">
        <v>12</v>
      </c>
      <c r="H1589" s="394">
        <v>45516</v>
      </c>
      <c r="I1589" s="195"/>
    </row>
    <row r="1590" spans="1:9">
      <c r="A1590" s="418"/>
      <c r="B1590" s="424"/>
      <c r="C1590" s="420"/>
      <c r="D1590" s="436"/>
      <c r="E1590" s="220" t="s">
        <v>14</v>
      </c>
      <c r="F1590" s="255">
        <v>3.1</v>
      </c>
      <c r="G1590" s="420"/>
      <c r="H1590" s="426"/>
      <c r="I1590" s="195"/>
    </row>
    <row r="1591" spans="1:9">
      <c r="A1591" s="418"/>
      <c r="B1591" s="424"/>
      <c r="C1591" s="420"/>
      <c r="D1591" s="436"/>
      <c r="E1591" s="220" t="s">
        <v>26</v>
      </c>
      <c r="F1591" s="255">
        <v>1.6</v>
      </c>
      <c r="G1591" s="420"/>
      <c r="H1591" s="426"/>
      <c r="I1591" s="195"/>
    </row>
    <row r="1592" spans="1:9" ht="15.75" thickBot="1">
      <c r="A1592" s="419"/>
      <c r="B1592" s="387"/>
      <c r="C1592" s="393"/>
      <c r="D1592" s="437"/>
      <c r="E1592" s="203" t="s">
        <v>16</v>
      </c>
      <c r="F1592" s="256">
        <v>5.5</v>
      </c>
      <c r="G1592" s="393"/>
      <c r="H1592" s="427"/>
      <c r="I1592" s="195"/>
    </row>
    <row r="1593" spans="1:9" ht="15.75" thickBot="1">
      <c r="A1593" s="75">
        <v>116127</v>
      </c>
      <c r="B1593" s="63" t="s">
        <v>574</v>
      </c>
      <c r="C1593" s="74" t="s">
        <v>575</v>
      </c>
      <c r="D1593" s="80">
        <f>SUM(F1593:F1593)</f>
        <v>8</v>
      </c>
      <c r="E1593" s="74" t="s">
        <v>16</v>
      </c>
      <c r="F1593" s="80">
        <v>8</v>
      </c>
      <c r="G1593" s="74">
        <v>10</v>
      </c>
      <c r="H1593" s="139">
        <v>45525</v>
      </c>
      <c r="I1593" s="195"/>
    </row>
    <row r="1594" spans="1:9">
      <c r="A1594" s="410">
        <v>119683</v>
      </c>
      <c r="B1594" s="386" t="s">
        <v>88</v>
      </c>
      <c r="C1594" s="392" t="s">
        <v>576</v>
      </c>
      <c r="D1594" s="505">
        <f>SUM(F1594:F1595)</f>
        <v>7.5</v>
      </c>
      <c r="E1594" s="202" t="s">
        <v>14</v>
      </c>
      <c r="F1594" s="254">
        <v>4</v>
      </c>
      <c r="G1594" s="392">
        <v>9</v>
      </c>
      <c r="H1594" s="394">
        <v>45526</v>
      </c>
      <c r="I1594" s="195"/>
    </row>
    <row r="1595" spans="1:9" ht="15.75" thickBot="1">
      <c r="A1595" s="419"/>
      <c r="B1595" s="387"/>
      <c r="C1595" s="393"/>
      <c r="D1595" s="437"/>
      <c r="E1595" s="203" t="s">
        <v>16</v>
      </c>
      <c r="F1595" s="256">
        <v>3.5</v>
      </c>
      <c r="G1595" s="393"/>
      <c r="H1595" s="427"/>
      <c r="I1595" s="195"/>
    </row>
    <row r="1596" spans="1:9">
      <c r="A1596" s="410">
        <v>89518</v>
      </c>
      <c r="B1596" s="386" t="s">
        <v>54</v>
      </c>
      <c r="C1596" s="392" t="s">
        <v>361</v>
      </c>
      <c r="D1596" s="505">
        <f>SUM(F1596:F1597)</f>
        <v>2</v>
      </c>
      <c r="E1596" s="202" t="s">
        <v>16</v>
      </c>
      <c r="F1596" s="254">
        <v>1</v>
      </c>
      <c r="G1596" s="392">
        <v>4</v>
      </c>
      <c r="H1596" s="394">
        <v>45516</v>
      </c>
      <c r="I1596" s="195"/>
    </row>
    <row r="1597" spans="1:9">
      <c r="A1597" s="418"/>
      <c r="B1597" s="424"/>
      <c r="C1597" s="420"/>
      <c r="D1597" s="436"/>
      <c r="E1597" s="220" t="s">
        <v>14</v>
      </c>
      <c r="F1597" s="255">
        <v>1</v>
      </c>
      <c r="G1597" s="420"/>
      <c r="H1597" s="426"/>
      <c r="I1597" s="195"/>
    </row>
    <row r="1598" spans="1:9">
      <c r="A1598" s="418"/>
      <c r="B1598" s="424"/>
      <c r="C1598" s="420" t="s">
        <v>577</v>
      </c>
      <c r="D1598" s="436">
        <f>SUM(F1598:F1599)</f>
        <v>30.5</v>
      </c>
      <c r="E1598" s="220" t="s">
        <v>14</v>
      </c>
      <c r="F1598" s="255">
        <v>8.5</v>
      </c>
      <c r="G1598" s="420">
        <v>32</v>
      </c>
      <c r="H1598" s="426"/>
      <c r="I1598" s="195"/>
    </row>
    <row r="1599" spans="1:9" ht="15.75" thickBot="1">
      <c r="A1599" s="419"/>
      <c r="B1599" s="387"/>
      <c r="C1599" s="393"/>
      <c r="D1599" s="437"/>
      <c r="E1599" s="203" t="s">
        <v>16</v>
      </c>
      <c r="F1599" s="256">
        <v>22</v>
      </c>
      <c r="G1599" s="393"/>
      <c r="H1599" s="427"/>
      <c r="I1599" s="195"/>
    </row>
    <row r="1600" spans="1:9" ht="15" customHeight="1">
      <c r="A1600" s="410">
        <v>110257</v>
      </c>
      <c r="B1600" s="386" t="s">
        <v>54</v>
      </c>
      <c r="C1600" s="392" t="s">
        <v>578</v>
      </c>
      <c r="D1600" s="505">
        <f>SUM(F1600:F1602)</f>
        <v>44.08</v>
      </c>
      <c r="E1600" s="202" t="s">
        <v>14</v>
      </c>
      <c r="F1600" s="254">
        <v>11.24</v>
      </c>
      <c r="G1600" s="392">
        <v>46</v>
      </c>
      <c r="H1600" s="394">
        <v>45517</v>
      </c>
      <c r="I1600" s="195"/>
    </row>
    <row r="1601" spans="1:9">
      <c r="A1601" s="418"/>
      <c r="B1601" s="424"/>
      <c r="C1601" s="420"/>
      <c r="D1601" s="436"/>
      <c r="E1601" s="220" t="s">
        <v>26</v>
      </c>
      <c r="F1601" s="255">
        <v>5.19</v>
      </c>
      <c r="G1601" s="420"/>
      <c r="H1601" s="426"/>
      <c r="I1601" s="195"/>
    </row>
    <row r="1602" spans="1:9" ht="15.75" thickBot="1">
      <c r="A1602" s="419"/>
      <c r="B1602" s="387"/>
      <c r="C1602" s="393"/>
      <c r="D1602" s="437"/>
      <c r="E1602" s="203" t="s">
        <v>16</v>
      </c>
      <c r="F1602" s="256">
        <v>27.65</v>
      </c>
      <c r="G1602" s="393"/>
      <c r="H1602" s="427"/>
      <c r="I1602" s="195"/>
    </row>
    <row r="1603" spans="1:9" ht="15" customHeight="1">
      <c r="A1603" s="410">
        <v>113221</v>
      </c>
      <c r="B1603" s="386" t="s">
        <v>54</v>
      </c>
      <c r="C1603" s="392" t="s">
        <v>579</v>
      </c>
      <c r="D1603" s="505">
        <f>SUM(F1603:F1605)</f>
        <v>24.61</v>
      </c>
      <c r="E1603" s="202" t="s">
        <v>14</v>
      </c>
      <c r="F1603" s="254">
        <v>17.59</v>
      </c>
      <c r="G1603" s="392">
        <v>26</v>
      </c>
      <c r="H1603" s="394">
        <v>45517</v>
      </c>
      <c r="I1603" s="195"/>
    </row>
    <row r="1604" spans="1:9">
      <c r="A1604" s="418"/>
      <c r="B1604" s="424"/>
      <c r="C1604" s="420"/>
      <c r="D1604" s="436"/>
      <c r="E1604" s="220" t="s">
        <v>26</v>
      </c>
      <c r="F1604" s="255">
        <v>2.13</v>
      </c>
      <c r="G1604" s="420"/>
      <c r="H1604" s="426"/>
      <c r="I1604" s="195"/>
    </row>
    <row r="1605" spans="1:9" ht="15.75" thickBot="1">
      <c r="A1605" s="419"/>
      <c r="B1605" s="387"/>
      <c r="C1605" s="393"/>
      <c r="D1605" s="437"/>
      <c r="E1605" s="203" t="s">
        <v>16</v>
      </c>
      <c r="F1605" s="256">
        <v>4.8899999999999997</v>
      </c>
      <c r="G1605" s="393"/>
      <c r="H1605" s="427"/>
      <c r="I1605" s="195"/>
    </row>
    <row r="1606" spans="1:9" ht="15" customHeight="1">
      <c r="A1606" s="410">
        <v>113273</v>
      </c>
      <c r="B1606" s="386" t="s">
        <v>54</v>
      </c>
      <c r="C1606" s="392" t="s">
        <v>580</v>
      </c>
      <c r="D1606" s="505">
        <f>SUM(F1606:F1608)</f>
        <v>24.129999999999995</v>
      </c>
      <c r="E1606" s="202" t="s">
        <v>14</v>
      </c>
      <c r="F1606" s="254">
        <v>18.059999999999999</v>
      </c>
      <c r="G1606" s="392">
        <v>26</v>
      </c>
      <c r="H1606" s="394">
        <v>45517</v>
      </c>
      <c r="I1606" s="195"/>
    </row>
    <row r="1607" spans="1:9">
      <c r="A1607" s="418"/>
      <c r="B1607" s="424"/>
      <c r="C1607" s="420"/>
      <c r="D1607" s="436"/>
      <c r="E1607" s="220" t="s">
        <v>26</v>
      </c>
      <c r="F1607" s="255">
        <v>2.4</v>
      </c>
      <c r="G1607" s="420"/>
      <c r="H1607" s="426"/>
      <c r="I1607" s="195"/>
    </row>
    <row r="1608" spans="1:9" ht="15.75" thickBot="1">
      <c r="A1608" s="419"/>
      <c r="B1608" s="387"/>
      <c r="C1608" s="393"/>
      <c r="D1608" s="437"/>
      <c r="E1608" s="203" t="s">
        <v>16</v>
      </c>
      <c r="F1608" s="256">
        <v>3.67</v>
      </c>
      <c r="G1608" s="393"/>
      <c r="H1608" s="427"/>
      <c r="I1608" s="195"/>
    </row>
    <row r="1609" spans="1:9" ht="15" customHeight="1">
      <c r="A1609" s="410">
        <v>113274</v>
      </c>
      <c r="B1609" s="386" t="s">
        <v>54</v>
      </c>
      <c r="C1609" s="392" t="s">
        <v>581</v>
      </c>
      <c r="D1609" s="505">
        <f>SUM(F1609:F1611)</f>
        <v>22</v>
      </c>
      <c r="E1609" s="202" t="s">
        <v>14</v>
      </c>
      <c r="F1609" s="254">
        <v>8.14</v>
      </c>
      <c r="G1609" s="392">
        <v>24</v>
      </c>
      <c r="H1609" s="394">
        <v>45517</v>
      </c>
      <c r="I1609" s="195"/>
    </row>
    <row r="1610" spans="1:9">
      <c r="A1610" s="418"/>
      <c r="B1610" s="424"/>
      <c r="C1610" s="420"/>
      <c r="D1610" s="436"/>
      <c r="E1610" s="220" t="s">
        <v>26</v>
      </c>
      <c r="F1610" s="255">
        <v>4.4800000000000004</v>
      </c>
      <c r="G1610" s="420"/>
      <c r="H1610" s="426"/>
      <c r="I1610" s="195"/>
    </row>
    <row r="1611" spans="1:9" ht="15.75" thickBot="1">
      <c r="A1611" s="419"/>
      <c r="B1611" s="387"/>
      <c r="C1611" s="393"/>
      <c r="D1611" s="437"/>
      <c r="E1611" s="203" t="s">
        <v>16</v>
      </c>
      <c r="F1611" s="256">
        <v>9.3800000000000008</v>
      </c>
      <c r="G1611" s="393"/>
      <c r="H1611" s="427"/>
      <c r="I1611" s="195"/>
    </row>
    <row r="1612" spans="1:9" ht="15" customHeight="1">
      <c r="A1612" s="410">
        <v>153523</v>
      </c>
      <c r="B1612" s="386" t="s">
        <v>54</v>
      </c>
      <c r="C1612" s="202" t="s">
        <v>582</v>
      </c>
      <c r="D1612" s="254">
        <v>0.3</v>
      </c>
      <c r="E1612" s="202" t="s">
        <v>14</v>
      </c>
      <c r="F1612" s="254">
        <v>0.3</v>
      </c>
      <c r="G1612" s="202">
        <v>2</v>
      </c>
      <c r="H1612" s="394">
        <v>45527</v>
      </c>
      <c r="I1612" s="195"/>
    </row>
    <row r="1613" spans="1:9" ht="15.75" thickBot="1">
      <c r="A1613" s="419"/>
      <c r="B1613" s="387"/>
      <c r="C1613" s="203" t="s">
        <v>583</v>
      </c>
      <c r="D1613" s="256">
        <v>1</v>
      </c>
      <c r="E1613" s="203" t="s">
        <v>16</v>
      </c>
      <c r="F1613" s="256">
        <v>1</v>
      </c>
      <c r="G1613" s="203">
        <v>3</v>
      </c>
      <c r="H1613" s="427"/>
      <c r="I1613" s="195"/>
    </row>
    <row r="1614" spans="1:9" ht="15" customHeight="1">
      <c r="A1614" s="410">
        <v>153528</v>
      </c>
      <c r="B1614" s="386" t="s">
        <v>54</v>
      </c>
      <c r="C1614" s="392" t="s">
        <v>584</v>
      </c>
      <c r="D1614" s="505">
        <f>SUM(F1614:F1616)</f>
        <v>1.4</v>
      </c>
      <c r="E1614" s="202" t="s">
        <v>22</v>
      </c>
      <c r="F1614" s="254">
        <v>0.5</v>
      </c>
      <c r="G1614" s="392">
        <v>3</v>
      </c>
      <c r="H1614" s="394">
        <v>45527</v>
      </c>
      <c r="I1614" s="195"/>
    </row>
    <row r="1615" spans="1:9">
      <c r="A1615" s="418"/>
      <c r="B1615" s="424"/>
      <c r="C1615" s="420"/>
      <c r="D1615" s="436"/>
      <c r="E1615" s="220" t="s">
        <v>14</v>
      </c>
      <c r="F1615" s="255">
        <v>0.4</v>
      </c>
      <c r="G1615" s="420"/>
      <c r="H1615" s="426"/>
      <c r="I1615" s="195"/>
    </row>
    <row r="1616" spans="1:9" ht="15.75" thickBot="1">
      <c r="A1616" s="419"/>
      <c r="B1616" s="387"/>
      <c r="C1616" s="393"/>
      <c r="D1616" s="437"/>
      <c r="E1616" s="203" t="s">
        <v>16</v>
      </c>
      <c r="F1616" s="256">
        <v>0.5</v>
      </c>
      <c r="G1616" s="393"/>
      <c r="H1616" s="427"/>
      <c r="I1616" s="195"/>
    </row>
    <row r="1617" spans="1:9" ht="15" customHeight="1">
      <c r="A1617" s="410">
        <v>153530</v>
      </c>
      <c r="B1617" s="386" t="s">
        <v>54</v>
      </c>
      <c r="C1617" s="392" t="s">
        <v>585</v>
      </c>
      <c r="D1617" s="505">
        <f>SUM(F1617:F1620)</f>
        <v>18.600000000000001</v>
      </c>
      <c r="E1617" s="202" t="s">
        <v>22</v>
      </c>
      <c r="F1617" s="254">
        <v>4.5999999999999996</v>
      </c>
      <c r="G1617" s="392">
        <v>20</v>
      </c>
      <c r="H1617" s="394">
        <v>45527</v>
      </c>
      <c r="I1617" s="195"/>
    </row>
    <row r="1618" spans="1:9">
      <c r="A1618" s="418"/>
      <c r="B1618" s="424"/>
      <c r="C1618" s="420"/>
      <c r="D1618" s="436"/>
      <c r="E1618" s="220" t="s">
        <v>14</v>
      </c>
      <c r="F1618" s="255">
        <v>3.6</v>
      </c>
      <c r="G1618" s="420"/>
      <c r="H1618" s="426"/>
      <c r="I1618" s="195"/>
    </row>
    <row r="1619" spans="1:9">
      <c r="A1619" s="418"/>
      <c r="B1619" s="424"/>
      <c r="C1619" s="420"/>
      <c r="D1619" s="436"/>
      <c r="E1619" s="220" t="s">
        <v>26</v>
      </c>
      <c r="F1619" s="255">
        <v>2</v>
      </c>
      <c r="G1619" s="420"/>
      <c r="H1619" s="426"/>
      <c r="I1619" s="195"/>
    </row>
    <row r="1620" spans="1:9" ht="15.75" thickBot="1">
      <c r="A1620" s="419"/>
      <c r="B1620" s="387"/>
      <c r="C1620" s="393"/>
      <c r="D1620" s="437"/>
      <c r="E1620" s="203" t="s">
        <v>16</v>
      </c>
      <c r="F1620" s="256">
        <v>8.4</v>
      </c>
      <c r="G1620" s="393"/>
      <c r="H1620" s="427"/>
      <c r="I1620" s="195"/>
    </row>
    <row r="1621" spans="1:9" ht="15" customHeight="1">
      <c r="A1621" s="410">
        <v>153531</v>
      </c>
      <c r="B1621" s="386" t="s">
        <v>54</v>
      </c>
      <c r="C1621" s="202" t="s">
        <v>419</v>
      </c>
      <c r="D1621" s="254">
        <v>0.5</v>
      </c>
      <c r="E1621" s="202" t="s">
        <v>20</v>
      </c>
      <c r="F1621" s="254">
        <v>0.5</v>
      </c>
      <c r="G1621" s="202">
        <v>2</v>
      </c>
      <c r="H1621" s="394">
        <v>45527</v>
      </c>
      <c r="I1621" s="195"/>
    </row>
    <row r="1622" spans="1:9">
      <c r="A1622" s="418"/>
      <c r="B1622" s="424"/>
      <c r="C1622" s="420" t="s">
        <v>586</v>
      </c>
      <c r="D1622" s="436">
        <f>SUM(F1622:F1624)</f>
        <v>6.8</v>
      </c>
      <c r="E1622" s="220" t="s">
        <v>16</v>
      </c>
      <c r="F1622" s="255">
        <v>1.5</v>
      </c>
      <c r="G1622" s="420">
        <v>8</v>
      </c>
      <c r="H1622" s="426"/>
      <c r="I1622" s="195"/>
    </row>
    <row r="1623" spans="1:9">
      <c r="A1623" s="418"/>
      <c r="B1623" s="424"/>
      <c r="C1623" s="420"/>
      <c r="D1623" s="436"/>
      <c r="E1623" s="220" t="s">
        <v>14</v>
      </c>
      <c r="F1623" s="255">
        <v>2</v>
      </c>
      <c r="G1623" s="420"/>
      <c r="H1623" s="426"/>
      <c r="I1623" s="195"/>
    </row>
    <row r="1624" spans="1:9" ht="15.75" thickBot="1">
      <c r="A1624" s="419"/>
      <c r="B1624" s="387"/>
      <c r="C1624" s="393"/>
      <c r="D1624" s="437"/>
      <c r="E1624" s="203" t="s">
        <v>22</v>
      </c>
      <c r="F1624" s="256">
        <v>3.3</v>
      </c>
      <c r="G1624" s="393"/>
      <c r="H1624" s="427"/>
      <c r="I1624" s="195"/>
    </row>
    <row r="1625" spans="1:9">
      <c r="A1625" s="410">
        <v>3103504</v>
      </c>
      <c r="B1625" s="386" t="s">
        <v>54</v>
      </c>
      <c r="C1625" s="392" t="s">
        <v>127</v>
      </c>
      <c r="D1625" s="505">
        <f>SUM(F1625:F1626)</f>
        <v>1.5</v>
      </c>
      <c r="E1625" s="202" t="s">
        <v>22</v>
      </c>
      <c r="F1625" s="254">
        <v>0.5</v>
      </c>
      <c r="G1625" s="392">
        <v>3</v>
      </c>
      <c r="H1625" s="394">
        <v>45527</v>
      </c>
      <c r="I1625" s="195"/>
    </row>
    <row r="1626" spans="1:9">
      <c r="A1626" s="418"/>
      <c r="B1626" s="424"/>
      <c r="C1626" s="420"/>
      <c r="D1626" s="436"/>
      <c r="E1626" s="220" t="s">
        <v>16</v>
      </c>
      <c r="F1626" s="255">
        <v>1</v>
      </c>
      <c r="G1626" s="420"/>
      <c r="H1626" s="426"/>
      <c r="I1626" s="195"/>
    </row>
    <row r="1627" spans="1:9">
      <c r="A1627" s="418"/>
      <c r="B1627" s="424"/>
      <c r="C1627" s="420" t="s">
        <v>587</v>
      </c>
      <c r="D1627" s="436">
        <f>SUM(F1627:F1629)</f>
        <v>8.1999999999999993</v>
      </c>
      <c r="E1627" s="220" t="s">
        <v>22</v>
      </c>
      <c r="F1627" s="255">
        <v>0.8</v>
      </c>
      <c r="G1627" s="420">
        <v>10</v>
      </c>
      <c r="H1627" s="426"/>
      <c r="I1627" s="195"/>
    </row>
    <row r="1628" spans="1:9">
      <c r="A1628" s="418"/>
      <c r="B1628" s="424"/>
      <c r="C1628" s="420"/>
      <c r="D1628" s="436"/>
      <c r="E1628" s="220" t="s">
        <v>14</v>
      </c>
      <c r="F1628" s="255">
        <v>0.4</v>
      </c>
      <c r="G1628" s="420"/>
      <c r="H1628" s="426"/>
      <c r="I1628" s="195"/>
    </row>
    <row r="1629" spans="1:9" ht="15.75" thickBot="1">
      <c r="A1629" s="419"/>
      <c r="B1629" s="387"/>
      <c r="C1629" s="393"/>
      <c r="D1629" s="437"/>
      <c r="E1629" s="203" t="s">
        <v>16</v>
      </c>
      <c r="F1629" s="256">
        <v>7</v>
      </c>
      <c r="G1629" s="393"/>
      <c r="H1629" s="427"/>
      <c r="I1629" s="195"/>
    </row>
    <row r="1630" spans="1:9" ht="15" customHeight="1">
      <c r="A1630" s="410">
        <v>94983</v>
      </c>
      <c r="B1630" s="386" t="s">
        <v>88</v>
      </c>
      <c r="C1630" s="392" t="s">
        <v>588</v>
      </c>
      <c r="D1630" s="505">
        <f>SUM(F1630:F1633)</f>
        <v>10.6</v>
      </c>
      <c r="E1630" s="202" t="s">
        <v>20</v>
      </c>
      <c r="F1630" s="254">
        <v>1.48</v>
      </c>
      <c r="G1630" s="392">
        <v>12</v>
      </c>
      <c r="H1630" s="394">
        <v>45524</v>
      </c>
      <c r="I1630" s="195"/>
    </row>
    <row r="1631" spans="1:9">
      <c r="A1631" s="418"/>
      <c r="B1631" s="424"/>
      <c r="C1631" s="420"/>
      <c r="D1631" s="436"/>
      <c r="E1631" s="220" t="s">
        <v>16</v>
      </c>
      <c r="F1631" s="255">
        <v>5.2</v>
      </c>
      <c r="G1631" s="420"/>
      <c r="H1631" s="426"/>
      <c r="I1631" s="195"/>
    </row>
    <row r="1632" spans="1:9">
      <c r="A1632" s="418"/>
      <c r="B1632" s="424"/>
      <c r="C1632" s="420"/>
      <c r="D1632" s="436"/>
      <c r="E1632" s="220" t="s">
        <v>31</v>
      </c>
      <c r="F1632" s="255">
        <v>0.74</v>
      </c>
      <c r="G1632" s="420"/>
      <c r="H1632" s="426"/>
      <c r="I1632" s="195"/>
    </row>
    <row r="1633" spans="1:9">
      <c r="A1633" s="418"/>
      <c r="B1633" s="424"/>
      <c r="C1633" s="420"/>
      <c r="D1633" s="436"/>
      <c r="E1633" s="220" t="s">
        <v>16</v>
      </c>
      <c r="F1633" s="255">
        <v>3.18</v>
      </c>
      <c r="G1633" s="420"/>
      <c r="H1633" s="426"/>
      <c r="I1633" s="195"/>
    </row>
    <row r="1634" spans="1:9">
      <c r="A1634" s="418"/>
      <c r="B1634" s="424"/>
      <c r="C1634" s="420" t="s">
        <v>589</v>
      </c>
      <c r="D1634" s="436">
        <f>SUM(F1634:F1636)</f>
        <v>22.81</v>
      </c>
      <c r="E1634" s="220" t="s">
        <v>22</v>
      </c>
      <c r="F1634" s="255">
        <v>6.56</v>
      </c>
      <c r="G1634" s="420">
        <v>24</v>
      </c>
      <c r="H1634" s="426"/>
      <c r="I1634" s="195"/>
    </row>
    <row r="1635" spans="1:9">
      <c r="A1635" s="418"/>
      <c r="B1635" s="424"/>
      <c r="C1635" s="420"/>
      <c r="D1635" s="436"/>
      <c r="E1635" s="220" t="s">
        <v>14</v>
      </c>
      <c r="F1635" s="255">
        <v>8.02</v>
      </c>
      <c r="G1635" s="420"/>
      <c r="H1635" s="426"/>
      <c r="I1635" s="195"/>
    </row>
    <row r="1636" spans="1:9">
      <c r="A1636" s="418"/>
      <c r="B1636" s="424"/>
      <c r="C1636" s="420"/>
      <c r="D1636" s="436"/>
      <c r="E1636" s="220" t="s">
        <v>15</v>
      </c>
      <c r="F1636" s="255">
        <v>8.23</v>
      </c>
      <c r="G1636" s="420"/>
      <c r="H1636" s="426"/>
      <c r="I1636" s="195"/>
    </row>
    <row r="1637" spans="1:9">
      <c r="A1637" s="418"/>
      <c r="B1637" s="424"/>
      <c r="C1637" s="420" t="s">
        <v>590</v>
      </c>
      <c r="D1637" s="436">
        <f>SUM(F1637:F1639)</f>
        <v>19.559999999999999</v>
      </c>
      <c r="E1637" s="220" t="s">
        <v>31</v>
      </c>
      <c r="F1637" s="255">
        <v>2.5099999999999998</v>
      </c>
      <c r="G1637" s="420">
        <v>21</v>
      </c>
      <c r="H1637" s="426"/>
      <c r="I1637" s="195"/>
    </row>
    <row r="1638" spans="1:9">
      <c r="A1638" s="418"/>
      <c r="B1638" s="424"/>
      <c r="C1638" s="420"/>
      <c r="D1638" s="436"/>
      <c r="E1638" s="220" t="s">
        <v>20</v>
      </c>
      <c r="F1638" s="255">
        <v>5.0199999999999996</v>
      </c>
      <c r="G1638" s="420"/>
      <c r="H1638" s="426"/>
      <c r="I1638" s="195"/>
    </row>
    <row r="1639" spans="1:9">
      <c r="A1639" s="418"/>
      <c r="B1639" s="424"/>
      <c r="C1639" s="420"/>
      <c r="D1639" s="436"/>
      <c r="E1639" s="220" t="s">
        <v>16</v>
      </c>
      <c r="F1639" s="255">
        <v>12.03</v>
      </c>
      <c r="G1639" s="420"/>
      <c r="H1639" s="426"/>
      <c r="I1639" s="195"/>
    </row>
    <row r="1640" spans="1:9">
      <c r="A1640" s="418"/>
      <c r="B1640" s="424"/>
      <c r="C1640" s="420" t="s">
        <v>591</v>
      </c>
      <c r="D1640" s="436">
        <f>SUM(F1640:F1641)</f>
        <v>8.7800000000000011</v>
      </c>
      <c r="E1640" s="220" t="s">
        <v>31</v>
      </c>
      <c r="F1640" s="255">
        <v>1.46</v>
      </c>
      <c r="G1640" s="420">
        <v>10</v>
      </c>
      <c r="H1640" s="426"/>
      <c r="I1640" s="195"/>
    </row>
    <row r="1641" spans="1:9">
      <c r="A1641" s="418"/>
      <c r="B1641" s="424"/>
      <c r="C1641" s="420"/>
      <c r="D1641" s="436"/>
      <c r="E1641" s="220" t="s">
        <v>20</v>
      </c>
      <c r="F1641" s="255">
        <v>7.32</v>
      </c>
      <c r="G1641" s="420"/>
      <c r="H1641" s="426"/>
      <c r="I1641" s="195"/>
    </row>
    <row r="1642" spans="1:9">
      <c r="A1642" s="418"/>
      <c r="B1642" s="424"/>
      <c r="C1642" s="420" t="s">
        <v>592</v>
      </c>
      <c r="D1642" s="436">
        <f>SUM(F1642:F1644)</f>
        <v>8.19</v>
      </c>
      <c r="E1642" s="220" t="s">
        <v>20</v>
      </c>
      <c r="F1642" s="255">
        <v>4.17</v>
      </c>
      <c r="G1642" s="420">
        <v>10</v>
      </c>
      <c r="H1642" s="426"/>
      <c r="I1642" s="195"/>
    </row>
    <row r="1643" spans="1:9">
      <c r="A1643" s="418"/>
      <c r="B1643" s="424"/>
      <c r="C1643" s="420"/>
      <c r="D1643" s="436"/>
      <c r="E1643" s="220" t="s">
        <v>16</v>
      </c>
      <c r="F1643" s="255">
        <v>3.19</v>
      </c>
      <c r="G1643" s="420"/>
      <c r="H1643" s="426"/>
      <c r="I1643" s="195"/>
    </row>
    <row r="1644" spans="1:9" ht="15.75" thickBot="1">
      <c r="A1644" s="419"/>
      <c r="B1644" s="387"/>
      <c r="C1644" s="393"/>
      <c r="D1644" s="437"/>
      <c r="E1644" s="203" t="s">
        <v>31</v>
      </c>
      <c r="F1644" s="256">
        <v>0.83</v>
      </c>
      <c r="G1644" s="393"/>
      <c r="H1644" s="427"/>
      <c r="I1644" s="195"/>
    </row>
    <row r="1645" spans="1:9">
      <c r="A1645" s="410">
        <v>121383</v>
      </c>
      <c r="B1645" s="386" t="s">
        <v>574</v>
      </c>
      <c r="C1645" s="392" t="s">
        <v>593</v>
      </c>
      <c r="D1645" s="505">
        <f>SUM(F1645:F1646)</f>
        <v>22.78</v>
      </c>
      <c r="E1645" s="202" t="s">
        <v>14</v>
      </c>
      <c r="F1645" s="254">
        <v>11.51</v>
      </c>
      <c r="G1645" s="392">
        <v>24</v>
      </c>
      <c r="H1645" s="394">
        <v>45525</v>
      </c>
      <c r="I1645" s="195"/>
    </row>
    <row r="1646" spans="1:9" ht="15.75" thickBot="1">
      <c r="A1646" s="419"/>
      <c r="B1646" s="387"/>
      <c r="C1646" s="393"/>
      <c r="D1646" s="437"/>
      <c r="E1646" s="203" t="s">
        <v>16</v>
      </c>
      <c r="F1646" s="256">
        <v>11.27</v>
      </c>
      <c r="G1646" s="393"/>
      <c r="H1646" s="427"/>
      <c r="I1646" s="195"/>
    </row>
    <row r="1647" spans="1:9">
      <c r="A1647" s="410">
        <v>89490</v>
      </c>
      <c r="B1647" s="386" t="s">
        <v>54</v>
      </c>
      <c r="C1647" s="392" t="s">
        <v>594</v>
      </c>
      <c r="D1647" s="505">
        <f>SUM(F1647:F1648)</f>
        <v>12.73</v>
      </c>
      <c r="E1647" s="202" t="s">
        <v>14</v>
      </c>
      <c r="F1647" s="254">
        <v>6.49</v>
      </c>
      <c r="G1647" s="392">
        <v>14</v>
      </c>
      <c r="H1647" s="394">
        <v>45516</v>
      </c>
      <c r="I1647" s="195"/>
    </row>
    <row r="1648" spans="1:9" ht="15.75" thickBot="1">
      <c r="A1648" s="419"/>
      <c r="B1648" s="387"/>
      <c r="C1648" s="393"/>
      <c r="D1648" s="437"/>
      <c r="E1648" s="203" t="s">
        <v>16</v>
      </c>
      <c r="F1648" s="256">
        <v>6.24</v>
      </c>
      <c r="G1648" s="393"/>
      <c r="H1648" s="427"/>
      <c r="I1648" s="195"/>
    </row>
    <row r="1649" spans="1:9">
      <c r="A1649" s="410">
        <v>150490</v>
      </c>
      <c r="B1649" s="386" t="s">
        <v>574</v>
      </c>
      <c r="C1649" s="202" t="s">
        <v>171</v>
      </c>
      <c r="D1649" s="254">
        <v>0.86</v>
      </c>
      <c r="E1649" s="202" t="s">
        <v>14</v>
      </c>
      <c r="F1649" s="254">
        <v>0.86</v>
      </c>
      <c r="G1649" s="202">
        <v>2</v>
      </c>
      <c r="H1649" s="394">
        <v>45525</v>
      </c>
      <c r="I1649" s="195"/>
    </row>
    <row r="1650" spans="1:9">
      <c r="A1650" s="418"/>
      <c r="B1650" s="424"/>
      <c r="C1650" s="420" t="s">
        <v>595</v>
      </c>
      <c r="D1650" s="436">
        <f>SUM(F1650:F1652)</f>
        <v>18</v>
      </c>
      <c r="E1650" s="220" t="s">
        <v>22</v>
      </c>
      <c r="F1650" s="255">
        <v>8.3000000000000007</v>
      </c>
      <c r="G1650" s="420">
        <v>20</v>
      </c>
      <c r="H1650" s="426"/>
      <c r="I1650" s="195"/>
    </row>
    <row r="1651" spans="1:9">
      <c r="A1651" s="418"/>
      <c r="B1651" s="424"/>
      <c r="C1651" s="420"/>
      <c r="D1651" s="436"/>
      <c r="E1651" s="220" t="s">
        <v>14</v>
      </c>
      <c r="F1651" s="255">
        <v>5.9</v>
      </c>
      <c r="G1651" s="420"/>
      <c r="H1651" s="426"/>
      <c r="I1651" s="195"/>
    </row>
    <row r="1652" spans="1:9" ht="15.75" thickBot="1">
      <c r="A1652" s="419"/>
      <c r="B1652" s="387"/>
      <c r="C1652" s="393"/>
      <c r="D1652" s="437"/>
      <c r="E1652" s="203" t="s">
        <v>16</v>
      </c>
      <c r="F1652" s="256">
        <v>3.8</v>
      </c>
      <c r="G1652" s="393"/>
      <c r="H1652" s="427"/>
      <c r="I1652" s="195"/>
    </row>
    <row r="1653" spans="1:9">
      <c r="A1653" s="410">
        <v>150491</v>
      </c>
      <c r="B1653" s="386" t="s">
        <v>88</v>
      </c>
      <c r="C1653" s="392" t="s">
        <v>596</v>
      </c>
      <c r="D1653" s="505">
        <f>SUM(F1653:F1655)</f>
        <v>10</v>
      </c>
      <c r="E1653" s="202" t="s">
        <v>22</v>
      </c>
      <c r="F1653" s="254">
        <v>3</v>
      </c>
      <c r="G1653" s="392">
        <v>12</v>
      </c>
      <c r="H1653" s="394">
        <v>45525</v>
      </c>
      <c r="I1653" s="195"/>
    </row>
    <row r="1654" spans="1:9">
      <c r="A1654" s="418"/>
      <c r="B1654" s="424"/>
      <c r="C1654" s="420"/>
      <c r="D1654" s="436"/>
      <c r="E1654" s="220" t="s">
        <v>14</v>
      </c>
      <c r="F1654" s="255">
        <v>3</v>
      </c>
      <c r="G1654" s="420"/>
      <c r="H1654" s="426"/>
      <c r="I1654" s="195"/>
    </row>
    <row r="1655" spans="1:9" ht="15.75" thickBot="1">
      <c r="A1655" s="419"/>
      <c r="B1655" s="387"/>
      <c r="C1655" s="393"/>
      <c r="D1655" s="437"/>
      <c r="E1655" s="203" t="s">
        <v>16</v>
      </c>
      <c r="F1655" s="256">
        <v>4</v>
      </c>
      <c r="G1655" s="393"/>
      <c r="H1655" s="427"/>
      <c r="I1655" s="195"/>
    </row>
    <row r="1656" spans="1:9">
      <c r="A1656" s="410">
        <v>119450</v>
      </c>
      <c r="B1656" s="386" t="s">
        <v>40</v>
      </c>
      <c r="C1656" s="392">
        <v>1</v>
      </c>
      <c r="D1656" s="505">
        <f>SUM(F1656:F1658)</f>
        <v>6.2799999999999994</v>
      </c>
      <c r="E1656" s="202" t="s">
        <v>22</v>
      </c>
      <c r="F1656" s="254">
        <v>1.88</v>
      </c>
      <c r="G1656" s="392">
        <v>8</v>
      </c>
      <c r="H1656" s="394">
        <v>45526</v>
      </c>
      <c r="I1656" s="195"/>
    </row>
    <row r="1657" spans="1:9">
      <c r="A1657" s="418"/>
      <c r="B1657" s="424"/>
      <c r="C1657" s="420"/>
      <c r="D1657" s="436"/>
      <c r="E1657" s="220" t="s">
        <v>14</v>
      </c>
      <c r="F1657" s="255">
        <v>1.43</v>
      </c>
      <c r="G1657" s="420"/>
      <c r="H1657" s="426"/>
      <c r="I1657" s="195"/>
    </row>
    <row r="1658" spans="1:9" ht="15.75" thickBot="1">
      <c r="A1658" s="419"/>
      <c r="B1658" s="387"/>
      <c r="C1658" s="393"/>
      <c r="D1658" s="437"/>
      <c r="E1658" s="203" t="s">
        <v>15</v>
      </c>
      <c r="F1658" s="256">
        <v>2.97</v>
      </c>
      <c r="G1658" s="393"/>
      <c r="H1658" s="427"/>
      <c r="I1658" s="195"/>
    </row>
    <row r="1659" spans="1:9">
      <c r="A1659" s="410">
        <v>119451</v>
      </c>
      <c r="B1659" s="386" t="s">
        <v>40</v>
      </c>
      <c r="C1659" s="392" t="s">
        <v>427</v>
      </c>
      <c r="D1659" s="505">
        <f>SUM(F1659:F1661)</f>
        <v>12.37</v>
      </c>
      <c r="E1659" s="202" t="s">
        <v>31</v>
      </c>
      <c r="F1659" s="254">
        <v>0.69</v>
      </c>
      <c r="G1659" s="392">
        <v>14</v>
      </c>
      <c r="H1659" s="394">
        <v>45526</v>
      </c>
      <c r="I1659" s="195"/>
    </row>
    <row r="1660" spans="1:9">
      <c r="A1660" s="418"/>
      <c r="B1660" s="424"/>
      <c r="C1660" s="420"/>
      <c r="D1660" s="436"/>
      <c r="E1660" s="220" t="s">
        <v>14</v>
      </c>
      <c r="F1660" s="255">
        <v>6.83</v>
      </c>
      <c r="G1660" s="420"/>
      <c r="H1660" s="426"/>
      <c r="I1660" s="195"/>
    </row>
    <row r="1661" spans="1:9" ht="15.75" thickBot="1">
      <c r="A1661" s="419"/>
      <c r="B1661" s="387"/>
      <c r="C1661" s="393"/>
      <c r="D1661" s="437"/>
      <c r="E1661" s="203" t="s">
        <v>20</v>
      </c>
      <c r="F1661" s="256">
        <v>4.8499999999999996</v>
      </c>
      <c r="G1661" s="393"/>
      <c r="H1661" s="427"/>
      <c r="I1661" s="195"/>
    </row>
    <row r="1662" spans="1:9">
      <c r="A1662" s="410">
        <v>89429</v>
      </c>
      <c r="B1662" s="386" t="s">
        <v>88</v>
      </c>
      <c r="C1662" s="392" t="s">
        <v>597</v>
      </c>
      <c r="D1662" s="505">
        <f>SUM(F1662:F1668)</f>
        <v>26.92</v>
      </c>
      <c r="E1662" s="202" t="s">
        <v>22</v>
      </c>
      <c r="F1662" s="254">
        <v>3.07</v>
      </c>
      <c r="G1662" s="392">
        <v>28</v>
      </c>
      <c r="H1662" s="394">
        <v>45525</v>
      </c>
      <c r="I1662" s="195"/>
    </row>
    <row r="1663" spans="1:9">
      <c r="A1663" s="418"/>
      <c r="B1663" s="424"/>
      <c r="C1663" s="420"/>
      <c r="D1663" s="436"/>
      <c r="E1663" s="220" t="s">
        <v>31</v>
      </c>
      <c r="F1663" s="255">
        <v>0.41</v>
      </c>
      <c r="G1663" s="420"/>
      <c r="H1663" s="426"/>
      <c r="I1663" s="195"/>
    </row>
    <row r="1664" spans="1:9">
      <c r="A1664" s="418"/>
      <c r="B1664" s="424"/>
      <c r="C1664" s="420"/>
      <c r="D1664" s="436"/>
      <c r="E1664" s="220" t="s">
        <v>14</v>
      </c>
      <c r="F1664" s="255">
        <v>4.5999999999999996</v>
      </c>
      <c r="G1664" s="420"/>
      <c r="H1664" s="426"/>
      <c r="I1664" s="195"/>
    </row>
    <row r="1665" spans="1:9">
      <c r="A1665" s="418"/>
      <c r="B1665" s="424"/>
      <c r="C1665" s="420"/>
      <c r="D1665" s="436"/>
      <c r="E1665" s="220" t="s">
        <v>20</v>
      </c>
      <c r="F1665" s="255">
        <v>6.14</v>
      </c>
      <c r="G1665" s="420"/>
      <c r="H1665" s="426"/>
      <c r="I1665" s="195"/>
    </row>
    <row r="1666" spans="1:9">
      <c r="A1666" s="418"/>
      <c r="B1666" s="424"/>
      <c r="C1666" s="420"/>
      <c r="D1666" s="436"/>
      <c r="E1666" s="220" t="s">
        <v>16</v>
      </c>
      <c r="F1666" s="255">
        <v>3.96</v>
      </c>
      <c r="G1666" s="420"/>
      <c r="H1666" s="426"/>
      <c r="I1666" s="195"/>
    </row>
    <row r="1667" spans="1:9">
      <c r="A1667" s="418"/>
      <c r="B1667" s="424"/>
      <c r="C1667" s="420"/>
      <c r="D1667" s="436"/>
      <c r="E1667" s="220" t="s">
        <v>17</v>
      </c>
      <c r="F1667" s="255">
        <v>0.41</v>
      </c>
      <c r="G1667" s="420"/>
      <c r="H1667" s="426"/>
      <c r="I1667" s="195"/>
    </row>
    <row r="1668" spans="1:9" ht="15.75" thickBot="1">
      <c r="A1668" s="419"/>
      <c r="B1668" s="387"/>
      <c r="C1668" s="393"/>
      <c r="D1668" s="437"/>
      <c r="E1668" s="203" t="s">
        <v>15</v>
      </c>
      <c r="F1668" s="256">
        <v>8.33</v>
      </c>
      <c r="G1668" s="393"/>
      <c r="H1668" s="427"/>
      <c r="I1668" s="195"/>
    </row>
    <row r="1669" spans="1:9">
      <c r="A1669" s="410">
        <v>106341</v>
      </c>
      <c r="B1669" s="386" t="s">
        <v>54</v>
      </c>
      <c r="C1669" s="392" t="s">
        <v>598</v>
      </c>
      <c r="D1669" s="505">
        <f>SUM(F1669:F1671)</f>
        <v>82.330000000000013</v>
      </c>
      <c r="E1669" s="202" t="s">
        <v>14</v>
      </c>
      <c r="F1669" s="254">
        <v>26.71</v>
      </c>
      <c r="G1669" s="392">
        <v>84</v>
      </c>
      <c r="H1669" s="394">
        <v>45526</v>
      </c>
      <c r="I1669" s="195"/>
    </row>
    <row r="1670" spans="1:9">
      <c r="A1670" s="418"/>
      <c r="B1670" s="424"/>
      <c r="C1670" s="420"/>
      <c r="D1670" s="436"/>
      <c r="E1670" s="220" t="s">
        <v>26</v>
      </c>
      <c r="F1670" s="255">
        <v>6.13</v>
      </c>
      <c r="G1670" s="420"/>
      <c r="H1670" s="426"/>
      <c r="I1670" s="195"/>
    </row>
    <row r="1671" spans="1:9" ht="15.75" thickBot="1">
      <c r="A1671" s="419"/>
      <c r="B1671" s="387"/>
      <c r="C1671" s="393"/>
      <c r="D1671" s="437"/>
      <c r="E1671" s="203" t="s">
        <v>16</v>
      </c>
      <c r="F1671" s="256">
        <v>49.49</v>
      </c>
      <c r="G1671" s="393"/>
      <c r="H1671" s="427"/>
      <c r="I1671" s="195"/>
    </row>
    <row r="1672" spans="1:9">
      <c r="A1672" s="410">
        <v>3103271</v>
      </c>
      <c r="B1672" s="386" t="s">
        <v>88</v>
      </c>
      <c r="C1672" s="392" t="s">
        <v>599</v>
      </c>
      <c r="D1672" s="505">
        <f>SUM(F1672:F1675)</f>
        <v>11.149999999999999</v>
      </c>
      <c r="E1672" s="202" t="s">
        <v>14</v>
      </c>
      <c r="F1672" s="254">
        <v>7</v>
      </c>
      <c r="G1672" s="392">
        <v>13</v>
      </c>
      <c r="H1672" s="394">
        <v>45524</v>
      </c>
      <c r="I1672" s="195"/>
    </row>
    <row r="1673" spans="1:9">
      <c r="A1673" s="418"/>
      <c r="B1673" s="424"/>
      <c r="C1673" s="420"/>
      <c r="D1673" s="436"/>
      <c r="E1673" s="220" t="s">
        <v>31</v>
      </c>
      <c r="F1673" s="255">
        <v>0.5</v>
      </c>
      <c r="G1673" s="420"/>
      <c r="H1673" s="426"/>
      <c r="I1673" s="195"/>
    </row>
    <row r="1674" spans="1:9">
      <c r="A1674" s="418"/>
      <c r="B1674" s="424"/>
      <c r="C1674" s="420"/>
      <c r="D1674" s="436"/>
      <c r="E1674" s="220" t="s">
        <v>20</v>
      </c>
      <c r="F1674" s="255">
        <v>2.4500000000000002</v>
      </c>
      <c r="G1674" s="420"/>
      <c r="H1674" s="426"/>
      <c r="I1674" s="195"/>
    </row>
    <row r="1675" spans="1:9">
      <c r="A1675" s="418"/>
      <c r="B1675" s="424"/>
      <c r="C1675" s="420"/>
      <c r="D1675" s="436"/>
      <c r="E1675" s="220" t="s">
        <v>17</v>
      </c>
      <c r="F1675" s="255">
        <v>1.2</v>
      </c>
      <c r="G1675" s="420"/>
      <c r="H1675" s="426"/>
      <c r="I1675" s="195"/>
    </row>
    <row r="1676" spans="1:9">
      <c r="A1676" s="418"/>
      <c r="B1676" s="424"/>
      <c r="C1676" s="220" t="s">
        <v>600</v>
      </c>
      <c r="D1676" s="255">
        <v>2.83</v>
      </c>
      <c r="E1676" s="220" t="s">
        <v>14</v>
      </c>
      <c r="F1676" s="255">
        <v>2.83</v>
      </c>
      <c r="G1676" s="220">
        <v>4</v>
      </c>
      <c r="H1676" s="426"/>
      <c r="I1676" s="195"/>
    </row>
    <row r="1677" spans="1:9">
      <c r="A1677" s="418"/>
      <c r="B1677" s="424"/>
      <c r="C1677" s="420" t="s">
        <v>584</v>
      </c>
      <c r="D1677" s="436">
        <f>SUM(F1677:F1679)</f>
        <v>17.299999999999997</v>
      </c>
      <c r="E1677" s="220" t="s">
        <v>20</v>
      </c>
      <c r="F1677" s="255">
        <v>9.74</v>
      </c>
      <c r="G1677" s="420">
        <v>19</v>
      </c>
      <c r="H1677" s="426"/>
      <c r="I1677" s="195"/>
    </row>
    <row r="1678" spans="1:9">
      <c r="A1678" s="418"/>
      <c r="B1678" s="424"/>
      <c r="C1678" s="420"/>
      <c r="D1678" s="436"/>
      <c r="E1678" s="220" t="s">
        <v>17</v>
      </c>
      <c r="F1678" s="255">
        <v>4.8</v>
      </c>
      <c r="G1678" s="420"/>
      <c r="H1678" s="426"/>
      <c r="I1678" s="195"/>
    </row>
    <row r="1679" spans="1:9">
      <c r="A1679" s="418"/>
      <c r="B1679" s="424"/>
      <c r="C1679" s="420"/>
      <c r="D1679" s="436"/>
      <c r="E1679" s="220" t="s">
        <v>14</v>
      </c>
      <c r="F1679" s="255">
        <v>2.76</v>
      </c>
      <c r="G1679" s="420"/>
      <c r="H1679" s="426"/>
      <c r="I1679" s="195"/>
    </row>
    <row r="1680" spans="1:9">
      <c r="A1680" s="418"/>
      <c r="B1680" s="424"/>
      <c r="C1680" s="220" t="s">
        <v>601</v>
      </c>
      <c r="D1680" s="255">
        <v>5.9</v>
      </c>
      <c r="E1680" s="220" t="s">
        <v>14</v>
      </c>
      <c r="F1680" s="255">
        <v>5.9</v>
      </c>
      <c r="G1680" s="220">
        <v>7</v>
      </c>
      <c r="H1680" s="426"/>
      <c r="I1680" s="195"/>
    </row>
    <row r="1681" spans="1:9">
      <c r="A1681" s="418"/>
      <c r="B1681" s="424"/>
      <c r="C1681" s="220" t="s">
        <v>602</v>
      </c>
      <c r="D1681" s="255">
        <v>7</v>
      </c>
      <c r="E1681" s="220" t="s">
        <v>14</v>
      </c>
      <c r="F1681" s="255">
        <v>7</v>
      </c>
      <c r="G1681" s="220">
        <v>9</v>
      </c>
      <c r="H1681" s="426"/>
      <c r="I1681" s="195"/>
    </row>
    <row r="1682" spans="1:9">
      <c r="A1682" s="418"/>
      <c r="B1682" s="424"/>
      <c r="C1682" s="420" t="s">
        <v>603</v>
      </c>
      <c r="D1682" s="467">
        <f>SUM(F1682:F1683)</f>
        <v>21.68</v>
      </c>
      <c r="E1682" s="220" t="s">
        <v>20</v>
      </c>
      <c r="F1682" s="255">
        <v>11.9</v>
      </c>
      <c r="G1682" s="420">
        <v>23</v>
      </c>
      <c r="H1682" s="426"/>
      <c r="I1682" s="195"/>
    </row>
    <row r="1683" spans="1:9" ht="15.75" thickBot="1">
      <c r="A1683" s="419"/>
      <c r="B1683" s="387"/>
      <c r="C1683" s="393"/>
      <c r="D1683" s="397"/>
      <c r="E1683" s="203" t="s">
        <v>16</v>
      </c>
      <c r="F1683" s="256">
        <v>9.7799999999999994</v>
      </c>
      <c r="G1683" s="393"/>
      <c r="H1683" s="427"/>
      <c r="I1683" s="195"/>
    </row>
    <row r="1684" spans="1:9">
      <c r="A1684" s="410">
        <v>89432</v>
      </c>
      <c r="B1684" s="386" t="s">
        <v>54</v>
      </c>
      <c r="C1684" s="392" t="s">
        <v>604</v>
      </c>
      <c r="D1684" s="505">
        <f>SUM(F1684:F1686)</f>
        <v>12.48</v>
      </c>
      <c r="E1684" s="202" t="s">
        <v>14</v>
      </c>
      <c r="F1684" s="254">
        <v>6.09</v>
      </c>
      <c r="G1684" s="392">
        <v>14</v>
      </c>
      <c r="H1684" s="394">
        <v>45526</v>
      </c>
      <c r="I1684" s="195"/>
    </row>
    <row r="1685" spans="1:9">
      <c r="A1685" s="418"/>
      <c r="B1685" s="424"/>
      <c r="C1685" s="420"/>
      <c r="D1685" s="436"/>
      <c r="E1685" s="220" t="s">
        <v>26</v>
      </c>
      <c r="F1685" s="255">
        <v>1.5</v>
      </c>
      <c r="G1685" s="420"/>
      <c r="H1685" s="426"/>
      <c r="I1685" s="195"/>
    </row>
    <row r="1686" spans="1:9">
      <c r="A1686" s="418"/>
      <c r="B1686" s="424"/>
      <c r="C1686" s="420"/>
      <c r="D1686" s="436"/>
      <c r="E1686" s="220" t="s">
        <v>16</v>
      </c>
      <c r="F1686" s="255">
        <v>4.8899999999999997</v>
      </c>
      <c r="G1686" s="420"/>
      <c r="H1686" s="426"/>
      <c r="I1686" s="195"/>
    </row>
    <row r="1687" spans="1:9">
      <c r="A1687" s="418"/>
      <c r="B1687" s="424"/>
      <c r="C1687" s="420" t="s">
        <v>605</v>
      </c>
      <c r="D1687" s="436">
        <f>SUM(F1687:F1689)</f>
        <v>15.6</v>
      </c>
      <c r="E1687" s="220" t="s">
        <v>14</v>
      </c>
      <c r="F1687" s="255">
        <v>7.93</v>
      </c>
      <c r="G1687" s="420">
        <v>17</v>
      </c>
      <c r="H1687" s="426"/>
      <c r="I1687" s="195"/>
    </row>
    <row r="1688" spans="1:9">
      <c r="A1688" s="418"/>
      <c r="B1688" s="424"/>
      <c r="C1688" s="420"/>
      <c r="D1688" s="436"/>
      <c r="E1688" s="220" t="s">
        <v>26</v>
      </c>
      <c r="F1688" s="255">
        <v>4.18</v>
      </c>
      <c r="G1688" s="420"/>
      <c r="H1688" s="426"/>
      <c r="I1688" s="195"/>
    </row>
    <row r="1689" spans="1:9" ht="15.75" thickBot="1">
      <c r="A1689" s="419"/>
      <c r="B1689" s="387"/>
      <c r="C1689" s="393"/>
      <c r="D1689" s="437"/>
      <c r="E1689" s="203" t="s">
        <v>16</v>
      </c>
      <c r="F1689" s="256">
        <v>3.49</v>
      </c>
      <c r="G1689" s="393"/>
      <c r="H1689" s="427"/>
      <c r="I1689" s="195"/>
    </row>
    <row r="1690" spans="1:9">
      <c r="A1690" s="410">
        <v>92453</v>
      </c>
      <c r="B1690" s="386" t="s">
        <v>54</v>
      </c>
      <c r="C1690" s="392" t="s">
        <v>606</v>
      </c>
      <c r="D1690" s="505">
        <f>SUM(F1690:F1691)</f>
        <v>5.6</v>
      </c>
      <c r="E1690" s="202" t="s">
        <v>14</v>
      </c>
      <c r="F1690" s="254">
        <v>2.8</v>
      </c>
      <c r="G1690" s="392">
        <v>7</v>
      </c>
      <c r="H1690" s="394">
        <v>45526</v>
      </c>
      <c r="I1690" s="195"/>
    </row>
    <row r="1691" spans="1:9">
      <c r="A1691" s="418"/>
      <c r="B1691" s="424"/>
      <c r="C1691" s="420"/>
      <c r="D1691" s="436"/>
      <c r="E1691" s="220" t="s">
        <v>16</v>
      </c>
      <c r="F1691" s="255">
        <v>2.8</v>
      </c>
      <c r="G1691" s="420"/>
      <c r="H1691" s="426"/>
      <c r="I1691" s="195"/>
    </row>
    <row r="1692" spans="1:9" ht="15.75" thickBot="1">
      <c r="A1692" s="419"/>
      <c r="B1692" s="387"/>
      <c r="C1692" s="203" t="s">
        <v>607</v>
      </c>
      <c r="D1692" s="256">
        <v>5</v>
      </c>
      <c r="E1692" s="203" t="s">
        <v>16</v>
      </c>
      <c r="F1692" s="256">
        <v>5</v>
      </c>
      <c r="G1692" s="203">
        <v>7</v>
      </c>
      <c r="H1692" s="427"/>
      <c r="I1692" s="195"/>
    </row>
    <row r="1693" spans="1:9">
      <c r="A1693" s="410">
        <v>95062</v>
      </c>
      <c r="B1693" s="386" t="s">
        <v>224</v>
      </c>
      <c r="C1693" s="392" t="s">
        <v>318</v>
      </c>
      <c r="D1693" s="505">
        <f>SUM(F1693:F1694)</f>
        <v>17.399999999999999</v>
      </c>
      <c r="E1693" s="202" t="s">
        <v>14</v>
      </c>
      <c r="F1693" s="254">
        <v>12.51</v>
      </c>
      <c r="G1693" s="392">
        <v>19</v>
      </c>
      <c r="H1693" s="394">
        <v>45525</v>
      </c>
      <c r="I1693" s="195"/>
    </row>
    <row r="1694" spans="1:9" ht="15.75" thickBot="1">
      <c r="A1694" s="419"/>
      <c r="B1694" s="387"/>
      <c r="C1694" s="393"/>
      <c r="D1694" s="437"/>
      <c r="E1694" s="203" t="s">
        <v>16</v>
      </c>
      <c r="F1694" s="256">
        <v>4.8899999999999997</v>
      </c>
      <c r="G1694" s="393"/>
      <c r="H1694" s="427"/>
      <c r="I1694" s="195"/>
    </row>
    <row r="1695" spans="1:9">
      <c r="A1695" s="410">
        <v>95064</v>
      </c>
      <c r="B1695" s="386" t="s">
        <v>88</v>
      </c>
      <c r="C1695" s="392" t="s">
        <v>424</v>
      </c>
      <c r="D1695" s="505">
        <f>SUM(F1695:F1697)</f>
        <v>25.299999999999997</v>
      </c>
      <c r="E1695" s="202" t="s">
        <v>31</v>
      </c>
      <c r="F1695" s="254">
        <v>1.4</v>
      </c>
      <c r="G1695" s="392">
        <v>27</v>
      </c>
      <c r="H1695" s="394">
        <v>45525</v>
      </c>
      <c r="I1695" s="195"/>
    </row>
    <row r="1696" spans="1:9">
      <c r="A1696" s="418"/>
      <c r="B1696" s="424"/>
      <c r="C1696" s="420"/>
      <c r="D1696" s="436"/>
      <c r="E1696" s="220" t="s">
        <v>20</v>
      </c>
      <c r="F1696" s="255">
        <v>22.5</v>
      </c>
      <c r="G1696" s="420"/>
      <c r="H1696" s="426"/>
      <c r="I1696" s="195"/>
    </row>
    <row r="1697" spans="1:9" ht="15.75" thickBot="1">
      <c r="A1697" s="419"/>
      <c r="B1697" s="387"/>
      <c r="C1697" s="393"/>
      <c r="D1697" s="437"/>
      <c r="E1697" s="203" t="s">
        <v>17</v>
      </c>
      <c r="F1697" s="256">
        <v>1.4</v>
      </c>
      <c r="G1697" s="393"/>
      <c r="H1697" s="427"/>
      <c r="I1697" s="195"/>
    </row>
    <row r="1698" spans="1:9">
      <c r="A1698" s="410">
        <v>102333</v>
      </c>
      <c r="B1698" s="386" t="s">
        <v>224</v>
      </c>
      <c r="C1698" s="392" t="s">
        <v>608</v>
      </c>
      <c r="D1698" s="505">
        <f>SUM(F1698:F1699)</f>
        <v>9.3000000000000007</v>
      </c>
      <c r="E1698" s="202" t="s">
        <v>31</v>
      </c>
      <c r="F1698" s="254">
        <v>6.2</v>
      </c>
      <c r="G1698" s="392">
        <v>11</v>
      </c>
      <c r="H1698" s="394">
        <v>45525</v>
      </c>
      <c r="I1698" s="195"/>
    </row>
    <row r="1699" spans="1:9" ht="15.75" thickBot="1">
      <c r="A1699" s="419"/>
      <c r="B1699" s="387"/>
      <c r="C1699" s="393"/>
      <c r="D1699" s="437"/>
      <c r="E1699" s="203" t="s">
        <v>14</v>
      </c>
      <c r="F1699" s="256">
        <v>3.1</v>
      </c>
      <c r="G1699" s="393"/>
      <c r="H1699" s="427"/>
      <c r="I1699" s="195"/>
    </row>
    <row r="1700" spans="1:9" ht="15.75" thickBot="1">
      <c r="A1700" s="75">
        <v>105586</v>
      </c>
      <c r="B1700" s="63" t="s">
        <v>88</v>
      </c>
      <c r="C1700" s="74" t="s">
        <v>517</v>
      </c>
      <c r="D1700" s="80">
        <v>8.49</v>
      </c>
      <c r="E1700" s="74" t="s">
        <v>14</v>
      </c>
      <c r="F1700" s="80">
        <v>8.49</v>
      </c>
      <c r="G1700" s="74">
        <v>10</v>
      </c>
      <c r="H1700" s="139">
        <v>45525</v>
      </c>
      <c r="I1700" s="195"/>
    </row>
    <row r="1701" spans="1:9">
      <c r="A1701" s="410">
        <v>110246</v>
      </c>
      <c r="B1701" s="386" t="s">
        <v>50</v>
      </c>
      <c r="C1701" s="392" t="s">
        <v>318</v>
      </c>
      <c r="D1701" s="505">
        <f>SUM(F1701:F1703)</f>
        <v>11.309999999999999</v>
      </c>
      <c r="E1701" s="202" t="s">
        <v>31</v>
      </c>
      <c r="F1701" s="254">
        <v>0.62</v>
      </c>
      <c r="G1701" s="392">
        <v>13</v>
      </c>
      <c r="H1701" s="394">
        <v>45530</v>
      </c>
      <c r="I1701" s="195"/>
    </row>
    <row r="1702" spans="1:9">
      <c r="A1702" s="418"/>
      <c r="B1702" s="424"/>
      <c r="C1702" s="420"/>
      <c r="D1702" s="436"/>
      <c r="E1702" s="220" t="s">
        <v>20</v>
      </c>
      <c r="F1702" s="255">
        <v>10.07</v>
      </c>
      <c r="G1702" s="420"/>
      <c r="H1702" s="426"/>
      <c r="I1702" s="195"/>
    </row>
    <row r="1703" spans="1:9">
      <c r="A1703" s="418"/>
      <c r="B1703" s="424"/>
      <c r="C1703" s="420"/>
      <c r="D1703" s="436"/>
      <c r="E1703" s="220" t="s">
        <v>17</v>
      </c>
      <c r="F1703" s="255">
        <v>0.62</v>
      </c>
      <c r="G1703" s="420"/>
      <c r="H1703" s="426"/>
      <c r="I1703" s="195"/>
    </row>
    <row r="1704" spans="1:9">
      <c r="A1704" s="418"/>
      <c r="B1704" s="424"/>
      <c r="C1704" s="420" t="s">
        <v>609</v>
      </c>
      <c r="D1704" s="436">
        <f>SUM(F1704:F1705)</f>
        <v>8.6</v>
      </c>
      <c r="E1704" s="220" t="s">
        <v>22</v>
      </c>
      <c r="F1704" s="255">
        <v>5.8</v>
      </c>
      <c r="G1704" s="420">
        <v>10</v>
      </c>
      <c r="H1704" s="426"/>
      <c r="I1704" s="195"/>
    </row>
    <row r="1705" spans="1:9" ht="15.75" thickBot="1">
      <c r="A1705" s="419"/>
      <c r="B1705" s="387"/>
      <c r="C1705" s="393"/>
      <c r="D1705" s="437"/>
      <c r="E1705" s="203" t="s">
        <v>15</v>
      </c>
      <c r="F1705" s="256">
        <v>2.8</v>
      </c>
      <c r="G1705" s="393"/>
      <c r="H1705" s="427"/>
      <c r="I1705" s="195"/>
    </row>
    <row r="1706" spans="1:9">
      <c r="A1706" s="410">
        <v>110253</v>
      </c>
      <c r="B1706" s="386" t="s">
        <v>50</v>
      </c>
      <c r="C1706" s="589" t="s">
        <v>312</v>
      </c>
      <c r="D1706" s="505">
        <f>SUM(F1706:F1712)</f>
        <v>87.29000000000002</v>
      </c>
      <c r="E1706" s="202" t="s">
        <v>22</v>
      </c>
      <c r="F1706" s="254">
        <v>1.01</v>
      </c>
      <c r="G1706" s="392">
        <v>89</v>
      </c>
      <c r="H1706" s="394">
        <v>45531</v>
      </c>
      <c r="I1706" s="195"/>
    </row>
    <row r="1707" spans="1:9">
      <c r="A1707" s="418"/>
      <c r="B1707" s="424"/>
      <c r="C1707" s="420"/>
      <c r="D1707" s="436"/>
      <c r="E1707" s="220" t="s">
        <v>31</v>
      </c>
      <c r="F1707" s="255">
        <v>3.51</v>
      </c>
      <c r="G1707" s="420"/>
      <c r="H1707" s="426"/>
      <c r="I1707" s="195"/>
    </row>
    <row r="1708" spans="1:9">
      <c r="A1708" s="418"/>
      <c r="B1708" s="424"/>
      <c r="C1708" s="420"/>
      <c r="D1708" s="436"/>
      <c r="E1708" s="220" t="s">
        <v>14</v>
      </c>
      <c r="F1708" s="255">
        <v>34.79</v>
      </c>
      <c r="G1708" s="420"/>
      <c r="H1708" s="426"/>
      <c r="I1708" s="195"/>
    </row>
    <row r="1709" spans="1:9">
      <c r="A1709" s="418"/>
      <c r="B1709" s="424"/>
      <c r="C1709" s="420"/>
      <c r="D1709" s="436"/>
      <c r="E1709" s="220" t="s">
        <v>20</v>
      </c>
      <c r="F1709" s="255">
        <v>36.99</v>
      </c>
      <c r="G1709" s="420"/>
      <c r="H1709" s="426"/>
      <c r="I1709" s="195"/>
    </row>
    <row r="1710" spans="1:9">
      <c r="A1710" s="418"/>
      <c r="B1710" s="424"/>
      <c r="C1710" s="420"/>
      <c r="D1710" s="436"/>
      <c r="E1710" s="220" t="s">
        <v>16</v>
      </c>
      <c r="F1710" s="255">
        <v>8.43</v>
      </c>
      <c r="G1710" s="420"/>
      <c r="H1710" s="426"/>
      <c r="I1710" s="195"/>
    </row>
    <row r="1711" spans="1:9">
      <c r="A1711" s="418"/>
      <c r="B1711" s="424"/>
      <c r="C1711" s="420"/>
      <c r="D1711" s="436"/>
      <c r="E1711" s="220" t="s">
        <v>17</v>
      </c>
      <c r="F1711" s="255">
        <v>2.27</v>
      </c>
      <c r="G1711" s="420"/>
      <c r="H1711" s="426"/>
      <c r="I1711" s="195"/>
    </row>
    <row r="1712" spans="1:9" ht="15.75" thickBot="1">
      <c r="A1712" s="419"/>
      <c r="B1712" s="387"/>
      <c r="C1712" s="393"/>
      <c r="D1712" s="437"/>
      <c r="E1712" s="203" t="s">
        <v>15</v>
      </c>
      <c r="F1712" s="256">
        <v>0.28999999999999998</v>
      </c>
      <c r="G1712" s="393"/>
      <c r="H1712" s="427"/>
      <c r="I1712" s="195"/>
    </row>
    <row r="1713" spans="1:9">
      <c r="A1713" s="410">
        <v>110232</v>
      </c>
      <c r="B1713" s="386" t="s">
        <v>138</v>
      </c>
      <c r="C1713" s="392" t="s">
        <v>610</v>
      </c>
      <c r="D1713" s="505">
        <f>SUM(F1713:F1716)</f>
        <v>47.629999999999995</v>
      </c>
      <c r="E1713" s="202" t="s">
        <v>31</v>
      </c>
      <c r="F1713" s="254">
        <v>1.39</v>
      </c>
      <c r="G1713" s="392">
        <v>49</v>
      </c>
      <c r="H1713" s="394">
        <v>45530</v>
      </c>
      <c r="I1713" s="195"/>
    </row>
    <row r="1714" spans="1:9">
      <c r="A1714" s="418"/>
      <c r="B1714" s="424"/>
      <c r="C1714" s="420"/>
      <c r="D1714" s="436"/>
      <c r="E1714" s="220" t="s">
        <v>14</v>
      </c>
      <c r="F1714" s="255">
        <v>22.2</v>
      </c>
      <c r="G1714" s="420"/>
      <c r="H1714" s="426"/>
      <c r="I1714" s="195"/>
    </row>
    <row r="1715" spans="1:9">
      <c r="A1715" s="418"/>
      <c r="B1715" s="424"/>
      <c r="C1715" s="420"/>
      <c r="D1715" s="436"/>
      <c r="E1715" s="220" t="s">
        <v>20</v>
      </c>
      <c r="F1715" s="255">
        <v>22.65</v>
      </c>
      <c r="G1715" s="420"/>
      <c r="H1715" s="426"/>
      <c r="I1715" s="195"/>
    </row>
    <row r="1716" spans="1:9" ht="15.75" thickBot="1">
      <c r="A1716" s="419"/>
      <c r="B1716" s="387"/>
      <c r="C1716" s="393"/>
      <c r="D1716" s="437"/>
      <c r="E1716" s="203" t="s">
        <v>17</v>
      </c>
      <c r="F1716" s="256">
        <v>1.39</v>
      </c>
      <c r="G1716" s="393"/>
      <c r="H1716" s="427"/>
      <c r="I1716" s="195"/>
    </row>
    <row r="1717" spans="1:9" ht="15" customHeight="1">
      <c r="A1717" s="410">
        <v>90476</v>
      </c>
      <c r="B1717" s="386" t="s">
        <v>54</v>
      </c>
      <c r="C1717" s="202" t="s">
        <v>171</v>
      </c>
      <c r="D1717" s="254">
        <v>3.17</v>
      </c>
      <c r="E1717" s="202" t="s">
        <v>16</v>
      </c>
      <c r="F1717" s="254">
        <v>3.17</v>
      </c>
      <c r="G1717" s="202">
        <v>5</v>
      </c>
      <c r="H1717" s="394">
        <v>45526</v>
      </c>
      <c r="I1717" s="195"/>
    </row>
    <row r="1718" spans="1:9">
      <c r="A1718" s="418"/>
      <c r="B1718" s="424"/>
      <c r="C1718" s="220" t="s">
        <v>371</v>
      </c>
      <c r="D1718" s="255">
        <v>4.8899999999999997</v>
      </c>
      <c r="E1718" s="220" t="s">
        <v>14</v>
      </c>
      <c r="F1718" s="255">
        <v>4.8899999999999997</v>
      </c>
      <c r="G1718" s="220">
        <v>6</v>
      </c>
      <c r="H1718" s="426"/>
      <c r="I1718" s="195"/>
    </row>
    <row r="1719" spans="1:9">
      <c r="A1719" s="418"/>
      <c r="B1719" s="424"/>
      <c r="C1719" s="420" t="s">
        <v>611</v>
      </c>
      <c r="D1719" s="436">
        <f>SUM(F1719:F1723)</f>
        <v>11.68</v>
      </c>
      <c r="E1719" s="220" t="s">
        <v>22</v>
      </c>
      <c r="F1719" s="255">
        <v>1.3</v>
      </c>
      <c r="G1719" s="420">
        <v>13</v>
      </c>
      <c r="H1719" s="426"/>
      <c r="I1719" s="195"/>
    </row>
    <row r="1720" spans="1:9">
      <c r="A1720" s="418"/>
      <c r="B1720" s="424"/>
      <c r="C1720" s="420"/>
      <c r="D1720" s="436"/>
      <c r="E1720" s="220" t="s">
        <v>14</v>
      </c>
      <c r="F1720" s="255">
        <v>1.74</v>
      </c>
      <c r="G1720" s="420"/>
      <c r="H1720" s="426"/>
      <c r="I1720" s="195"/>
    </row>
    <row r="1721" spans="1:9">
      <c r="A1721" s="418"/>
      <c r="B1721" s="424"/>
      <c r="C1721" s="420"/>
      <c r="D1721" s="436"/>
      <c r="E1721" s="220" t="s">
        <v>20</v>
      </c>
      <c r="F1721" s="255">
        <v>1.5</v>
      </c>
      <c r="G1721" s="420"/>
      <c r="H1721" s="426"/>
      <c r="I1721" s="195"/>
    </row>
    <row r="1722" spans="1:9">
      <c r="A1722" s="418"/>
      <c r="B1722" s="424"/>
      <c r="C1722" s="420"/>
      <c r="D1722" s="436"/>
      <c r="E1722" s="220" t="s">
        <v>26</v>
      </c>
      <c r="F1722" s="255">
        <v>2</v>
      </c>
      <c r="G1722" s="420"/>
      <c r="H1722" s="426"/>
      <c r="I1722" s="195"/>
    </row>
    <row r="1723" spans="1:9">
      <c r="A1723" s="418"/>
      <c r="B1723" s="424"/>
      <c r="C1723" s="420"/>
      <c r="D1723" s="436"/>
      <c r="E1723" s="220" t="s">
        <v>16</v>
      </c>
      <c r="F1723" s="255">
        <v>5.14</v>
      </c>
      <c r="G1723" s="420"/>
      <c r="H1723" s="426"/>
      <c r="I1723" s="195"/>
    </row>
    <row r="1724" spans="1:9">
      <c r="A1724" s="418"/>
      <c r="B1724" s="424"/>
      <c r="C1724" s="420" t="s">
        <v>612</v>
      </c>
      <c r="D1724" s="436">
        <f>SUM(F1724:F1725)</f>
        <v>1.58</v>
      </c>
      <c r="E1724" s="220" t="s">
        <v>22</v>
      </c>
      <c r="F1724" s="255">
        <v>1</v>
      </c>
      <c r="G1724" s="420">
        <v>3</v>
      </c>
      <c r="H1724" s="426"/>
      <c r="I1724" s="195"/>
    </row>
    <row r="1725" spans="1:9" ht="15.75" thickBot="1">
      <c r="A1725" s="419"/>
      <c r="B1725" s="387"/>
      <c r="C1725" s="393"/>
      <c r="D1725" s="437"/>
      <c r="E1725" s="203" t="s">
        <v>16</v>
      </c>
      <c r="F1725" s="256">
        <v>0.57999999999999996</v>
      </c>
      <c r="G1725" s="393"/>
      <c r="H1725" s="427"/>
      <c r="I1725" s="195"/>
    </row>
    <row r="1726" spans="1:9" ht="15.75" thickBot="1">
      <c r="A1726" s="75">
        <v>109890</v>
      </c>
      <c r="B1726" s="63" t="s">
        <v>54</v>
      </c>
      <c r="C1726" s="74" t="s">
        <v>576</v>
      </c>
      <c r="D1726" s="80">
        <f>SUM(F1726:F1726)</f>
        <v>14.5</v>
      </c>
      <c r="E1726" s="74" t="s">
        <v>16</v>
      </c>
      <c r="F1726" s="80">
        <v>14.5</v>
      </c>
      <c r="G1726" s="74">
        <v>16</v>
      </c>
      <c r="H1726" s="139">
        <v>45526</v>
      </c>
      <c r="I1726" s="195"/>
    </row>
    <row r="1727" spans="1:9" ht="15" customHeight="1">
      <c r="A1727" s="410">
        <v>151222</v>
      </c>
      <c r="B1727" s="386" t="s">
        <v>54</v>
      </c>
      <c r="C1727" s="202" t="s">
        <v>171</v>
      </c>
      <c r="D1727" s="254">
        <v>2.0299999999999998</v>
      </c>
      <c r="E1727" s="202" t="s">
        <v>14</v>
      </c>
      <c r="F1727" s="254">
        <v>2.0299999999999998</v>
      </c>
      <c r="G1727" s="202">
        <v>4</v>
      </c>
      <c r="H1727" s="394">
        <v>45526</v>
      </c>
      <c r="I1727" s="195"/>
    </row>
    <row r="1728" spans="1:9">
      <c r="A1728" s="418"/>
      <c r="B1728" s="424"/>
      <c r="C1728" s="220" t="s">
        <v>613</v>
      </c>
      <c r="D1728" s="255">
        <v>1.82</v>
      </c>
      <c r="E1728" s="220" t="s">
        <v>16</v>
      </c>
      <c r="F1728" s="255">
        <v>1.82</v>
      </c>
      <c r="G1728" s="220">
        <v>3</v>
      </c>
      <c r="H1728" s="426"/>
      <c r="I1728" s="195"/>
    </row>
    <row r="1729" spans="1:9">
      <c r="A1729" s="418"/>
      <c r="B1729" s="424"/>
      <c r="C1729" s="420" t="s">
        <v>614</v>
      </c>
      <c r="D1729" s="436">
        <f>SUM(F1729:F1730)</f>
        <v>13.66</v>
      </c>
      <c r="E1729" s="220" t="s">
        <v>14</v>
      </c>
      <c r="F1729" s="255">
        <v>5.36</v>
      </c>
      <c r="G1729" s="420">
        <v>15</v>
      </c>
      <c r="H1729" s="426"/>
      <c r="I1729" s="195"/>
    </row>
    <row r="1730" spans="1:9" ht="15.75" thickBot="1">
      <c r="A1730" s="419"/>
      <c r="B1730" s="387"/>
      <c r="C1730" s="393"/>
      <c r="D1730" s="437"/>
      <c r="E1730" s="203" t="s">
        <v>16</v>
      </c>
      <c r="F1730" s="256">
        <v>8.3000000000000007</v>
      </c>
      <c r="G1730" s="393"/>
      <c r="H1730" s="427"/>
      <c r="I1730" s="195"/>
    </row>
    <row r="1731" spans="1:9" ht="15" customHeight="1">
      <c r="A1731" s="410">
        <v>106019</v>
      </c>
      <c r="B1731" s="386" t="s">
        <v>54</v>
      </c>
      <c r="C1731" s="392" t="s">
        <v>615</v>
      </c>
      <c r="D1731" s="505">
        <f>SUM(F1731:F1733)</f>
        <v>19.829999999999998</v>
      </c>
      <c r="E1731" s="202" t="s">
        <v>14</v>
      </c>
      <c r="F1731" s="254">
        <v>5.2</v>
      </c>
      <c r="G1731" s="392">
        <v>21</v>
      </c>
      <c r="H1731" s="394">
        <v>45526</v>
      </c>
      <c r="I1731" s="195"/>
    </row>
    <row r="1732" spans="1:9">
      <c r="A1732" s="418"/>
      <c r="B1732" s="424"/>
      <c r="C1732" s="420"/>
      <c r="D1732" s="436"/>
      <c r="E1732" s="220" t="s">
        <v>26</v>
      </c>
      <c r="F1732" s="255">
        <v>2.62</v>
      </c>
      <c r="G1732" s="420"/>
      <c r="H1732" s="426"/>
      <c r="I1732" s="195"/>
    </row>
    <row r="1733" spans="1:9">
      <c r="A1733" s="418"/>
      <c r="B1733" s="424"/>
      <c r="C1733" s="420"/>
      <c r="D1733" s="436"/>
      <c r="E1733" s="220" t="s">
        <v>16</v>
      </c>
      <c r="F1733" s="255">
        <v>12.01</v>
      </c>
      <c r="G1733" s="420"/>
      <c r="H1733" s="426"/>
      <c r="I1733" s="195"/>
    </row>
    <row r="1734" spans="1:9" ht="15.75" thickBot="1">
      <c r="A1734" s="419"/>
      <c r="B1734" s="387"/>
      <c r="C1734" s="203" t="s">
        <v>318</v>
      </c>
      <c r="D1734" s="256">
        <v>3.1</v>
      </c>
      <c r="E1734" s="203" t="s">
        <v>16</v>
      </c>
      <c r="F1734" s="256">
        <v>3.1</v>
      </c>
      <c r="G1734" s="203">
        <v>5</v>
      </c>
      <c r="H1734" s="427"/>
      <c r="I1734" s="195"/>
    </row>
    <row r="1735" spans="1:9">
      <c r="A1735" s="410">
        <v>94633</v>
      </c>
      <c r="B1735" s="386" t="s">
        <v>88</v>
      </c>
      <c r="C1735" s="392" t="s">
        <v>616</v>
      </c>
      <c r="D1735" s="505">
        <f>SUM(F1735:F1738)</f>
        <v>10.93</v>
      </c>
      <c r="E1735" s="202" t="s">
        <v>14</v>
      </c>
      <c r="F1735" s="254">
        <v>4.6100000000000003</v>
      </c>
      <c r="G1735" s="392">
        <v>12</v>
      </c>
      <c r="H1735" s="394">
        <v>45525</v>
      </c>
      <c r="I1735" s="195"/>
    </row>
    <row r="1736" spans="1:9">
      <c r="A1736" s="418"/>
      <c r="B1736" s="424"/>
      <c r="C1736" s="420"/>
      <c r="D1736" s="436"/>
      <c r="E1736" s="220" t="s">
        <v>31</v>
      </c>
      <c r="F1736" s="255">
        <v>0.62</v>
      </c>
      <c r="G1736" s="420"/>
      <c r="H1736" s="426"/>
      <c r="I1736" s="195"/>
    </row>
    <row r="1737" spans="1:9">
      <c r="A1737" s="418"/>
      <c r="B1737" s="424"/>
      <c r="C1737" s="420"/>
      <c r="D1737" s="436"/>
      <c r="E1737" s="220" t="s">
        <v>20</v>
      </c>
      <c r="F1737" s="255">
        <v>5.58</v>
      </c>
      <c r="G1737" s="420"/>
      <c r="H1737" s="426"/>
      <c r="I1737" s="195"/>
    </row>
    <row r="1738" spans="1:9">
      <c r="A1738" s="418"/>
      <c r="B1738" s="424"/>
      <c r="C1738" s="420"/>
      <c r="D1738" s="436"/>
      <c r="E1738" s="220" t="s">
        <v>17</v>
      </c>
      <c r="F1738" s="255">
        <v>0.12</v>
      </c>
      <c r="G1738" s="420"/>
      <c r="H1738" s="426"/>
      <c r="I1738" s="195"/>
    </row>
    <row r="1739" spans="1:9">
      <c r="A1739" s="418"/>
      <c r="B1739" s="424"/>
      <c r="C1739" s="420" t="s">
        <v>318</v>
      </c>
      <c r="D1739" s="436">
        <f>SUM(F1739:F1740)</f>
        <v>12.7</v>
      </c>
      <c r="E1739" s="220" t="s">
        <v>14</v>
      </c>
      <c r="F1739" s="255">
        <v>1</v>
      </c>
      <c r="G1739" s="420">
        <v>14</v>
      </c>
      <c r="H1739" s="426"/>
      <c r="I1739" s="195"/>
    </row>
    <row r="1740" spans="1:9">
      <c r="A1740" s="418"/>
      <c r="B1740" s="424"/>
      <c r="C1740" s="420"/>
      <c r="D1740" s="436"/>
      <c r="E1740" s="220" t="s">
        <v>617</v>
      </c>
      <c r="F1740" s="255">
        <v>11.7</v>
      </c>
      <c r="G1740" s="420"/>
      <c r="H1740" s="426"/>
      <c r="I1740" s="195"/>
    </row>
    <row r="1741" spans="1:9">
      <c r="A1741" s="418"/>
      <c r="B1741" s="424"/>
      <c r="C1741" s="420" t="s">
        <v>424</v>
      </c>
      <c r="D1741" s="436">
        <f>SUM(F1741:F1742)</f>
        <v>11.76</v>
      </c>
      <c r="E1741" s="220" t="s">
        <v>14</v>
      </c>
      <c r="F1741" s="255">
        <v>1.06</v>
      </c>
      <c r="G1741" s="420">
        <v>13</v>
      </c>
      <c r="H1741" s="426"/>
      <c r="I1741" s="195"/>
    </row>
    <row r="1742" spans="1:9" ht="15.75" thickBot="1">
      <c r="A1742" s="419"/>
      <c r="B1742" s="387"/>
      <c r="C1742" s="393"/>
      <c r="D1742" s="437"/>
      <c r="E1742" s="203" t="s">
        <v>617</v>
      </c>
      <c r="F1742" s="256">
        <v>10.7</v>
      </c>
      <c r="G1742" s="393"/>
      <c r="H1742" s="427"/>
      <c r="I1742" s="195"/>
    </row>
    <row r="1743" spans="1:9">
      <c r="A1743" s="410">
        <v>112881</v>
      </c>
      <c r="B1743" s="386" t="s">
        <v>54</v>
      </c>
      <c r="C1743" s="392" t="s">
        <v>618</v>
      </c>
      <c r="D1743" s="505">
        <f>SUM(F1743:F1745)</f>
        <v>21.04</v>
      </c>
      <c r="E1743" s="202" t="s">
        <v>14</v>
      </c>
      <c r="F1743" s="254">
        <v>7.12</v>
      </c>
      <c r="G1743" s="392">
        <v>23</v>
      </c>
      <c r="H1743" s="394">
        <v>45527</v>
      </c>
      <c r="I1743" s="195"/>
    </row>
    <row r="1744" spans="1:9">
      <c r="A1744" s="418"/>
      <c r="B1744" s="424"/>
      <c r="C1744" s="420"/>
      <c r="D1744" s="436"/>
      <c r="E1744" s="220" t="s">
        <v>16</v>
      </c>
      <c r="F1744" s="255">
        <v>6.92</v>
      </c>
      <c r="G1744" s="420"/>
      <c r="H1744" s="426"/>
      <c r="I1744" s="195"/>
    </row>
    <row r="1745" spans="1:9">
      <c r="A1745" s="418"/>
      <c r="B1745" s="424"/>
      <c r="C1745" s="420"/>
      <c r="D1745" s="436"/>
      <c r="E1745" s="220" t="s">
        <v>17</v>
      </c>
      <c r="F1745" s="255">
        <v>7</v>
      </c>
      <c r="G1745" s="420"/>
      <c r="H1745" s="426"/>
      <c r="I1745" s="195"/>
    </row>
    <row r="1746" spans="1:9">
      <c r="A1746" s="418"/>
      <c r="B1746" s="424"/>
      <c r="C1746" s="420" t="s">
        <v>619</v>
      </c>
      <c r="D1746" s="436">
        <f>SUM(F1746:F1750)</f>
        <v>14.599999999999998</v>
      </c>
      <c r="E1746" s="220" t="s">
        <v>31</v>
      </c>
      <c r="F1746" s="255">
        <v>5.8</v>
      </c>
      <c r="G1746" s="420">
        <v>16</v>
      </c>
      <c r="H1746" s="426"/>
      <c r="I1746" s="195"/>
    </row>
    <row r="1747" spans="1:9">
      <c r="A1747" s="418"/>
      <c r="B1747" s="424"/>
      <c r="C1747" s="420"/>
      <c r="D1747" s="436"/>
      <c r="E1747" s="220" t="s">
        <v>20</v>
      </c>
      <c r="F1747" s="255">
        <v>2.9</v>
      </c>
      <c r="G1747" s="420"/>
      <c r="H1747" s="426"/>
      <c r="I1747" s="195"/>
    </row>
    <row r="1748" spans="1:9">
      <c r="A1748" s="418"/>
      <c r="B1748" s="424"/>
      <c r="C1748" s="420"/>
      <c r="D1748" s="436"/>
      <c r="E1748" s="220" t="s">
        <v>22</v>
      </c>
      <c r="F1748" s="255">
        <v>3.6</v>
      </c>
      <c r="G1748" s="420"/>
      <c r="H1748" s="426"/>
      <c r="I1748" s="195"/>
    </row>
    <row r="1749" spans="1:9">
      <c r="A1749" s="418"/>
      <c r="B1749" s="424"/>
      <c r="C1749" s="420"/>
      <c r="D1749" s="436"/>
      <c r="E1749" s="220" t="s">
        <v>35</v>
      </c>
      <c r="F1749" s="255">
        <v>0.7</v>
      </c>
      <c r="G1749" s="420"/>
      <c r="H1749" s="426"/>
      <c r="I1749" s="195"/>
    </row>
    <row r="1750" spans="1:9">
      <c r="A1750" s="418"/>
      <c r="B1750" s="424"/>
      <c r="C1750" s="420"/>
      <c r="D1750" s="436"/>
      <c r="E1750" s="220" t="s">
        <v>14</v>
      </c>
      <c r="F1750" s="255">
        <v>1.6</v>
      </c>
      <c r="G1750" s="420"/>
      <c r="H1750" s="426"/>
      <c r="I1750" s="195"/>
    </row>
    <row r="1751" spans="1:9">
      <c r="A1751" s="418"/>
      <c r="B1751" s="424"/>
      <c r="C1751" s="220" t="s">
        <v>620</v>
      </c>
      <c r="D1751" s="255">
        <v>2.2000000000000002</v>
      </c>
      <c r="E1751" s="220" t="s">
        <v>16</v>
      </c>
      <c r="F1751" s="255">
        <v>2.2000000000000002</v>
      </c>
      <c r="G1751" s="220">
        <v>4</v>
      </c>
      <c r="H1751" s="426"/>
      <c r="I1751" s="195"/>
    </row>
    <row r="1752" spans="1:9">
      <c r="A1752" s="418"/>
      <c r="B1752" s="424"/>
      <c r="C1752" s="420" t="s">
        <v>621</v>
      </c>
      <c r="D1752" s="436">
        <f>SUM(F1752:F1753)</f>
        <v>11.780000000000001</v>
      </c>
      <c r="E1752" s="220" t="s">
        <v>14</v>
      </c>
      <c r="F1752" s="255">
        <v>4.78</v>
      </c>
      <c r="G1752" s="420">
        <v>13</v>
      </c>
      <c r="H1752" s="426"/>
      <c r="I1752" s="195"/>
    </row>
    <row r="1753" spans="1:9" ht="15.75" thickBot="1">
      <c r="A1753" s="419"/>
      <c r="B1753" s="387"/>
      <c r="C1753" s="393"/>
      <c r="D1753" s="437"/>
      <c r="E1753" s="203" t="s">
        <v>16</v>
      </c>
      <c r="F1753" s="256">
        <v>7</v>
      </c>
      <c r="G1753" s="393"/>
      <c r="H1753" s="427"/>
      <c r="I1753" s="195"/>
    </row>
    <row r="1754" spans="1:9">
      <c r="A1754" s="410">
        <v>92479</v>
      </c>
      <c r="B1754" s="386" t="s">
        <v>88</v>
      </c>
      <c r="C1754" s="392" t="s">
        <v>171</v>
      </c>
      <c r="D1754" s="505">
        <f>SUM(F1754:F1755)</f>
        <v>7.1999999999999993</v>
      </c>
      <c r="E1754" s="202" t="s">
        <v>14</v>
      </c>
      <c r="F1754" s="254">
        <v>4.8</v>
      </c>
      <c r="G1754" s="392">
        <v>9</v>
      </c>
      <c r="H1754" s="394">
        <v>45527</v>
      </c>
      <c r="I1754" s="195"/>
    </row>
    <row r="1755" spans="1:9" ht="15.75" thickBot="1">
      <c r="A1755" s="419"/>
      <c r="B1755" s="387"/>
      <c r="C1755" s="393"/>
      <c r="D1755" s="437"/>
      <c r="E1755" s="203" t="s">
        <v>617</v>
      </c>
      <c r="F1755" s="256">
        <v>2.4</v>
      </c>
      <c r="G1755" s="393"/>
      <c r="H1755" s="427"/>
      <c r="I1755" s="195"/>
    </row>
    <row r="1756" spans="1:9">
      <c r="A1756" s="410">
        <v>89122</v>
      </c>
      <c r="B1756" s="386" t="s">
        <v>88</v>
      </c>
      <c r="C1756" s="392" t="s">
        <v>171</v>
      </c>
      <c r="D1756" s="505">
        <f>SUM(F1756:F1758)</f>
        <v>20</v>
      </c>
      <c r="E1756" s="202" t="s">
        <v>22</v>
      </c>
      <c r="F1756" s="254">
        <v>16</v>
      </c>
      <c r="G1756" s="392">
        <v>22</v>
      </c>
      <c r="H1756" s="394">
        <v>45525</v>
      </c>
      <c r="I1756" s="195"/>
    </row>
    <row r="1757" spans="1:9">
      <c r="A1757" s="418"/>
      <c r="B1757" s="424"/>
      <c r="C1757" s="420"/>
      <c r="D1757" s="436"/>
      <c r="E1757" s="220" t="s">
        <v>14</v>
      </c>
      <c r="F1757" s="255">
        <v>1</v>
      </c>
      <c r="G1757" s="420"/>
      <c r="H1757" s="426"/>
      <c r="I1757" s="195"/>
    </row>
    <row r="1758" spans="1:9" ht="15.75" thickBot="1">
      <c r="A1758" s="419"/>
      <c r="B1758" s="387"/>
      <c r="C1758" s="393"/>
      <c r="D1758" s="437"/>
      <c r="E1758" s="203" t="s">
        <v>35</v>
      </c>
      <c r="F1758" s="256">
        <v>3</v>
      </c>
      <c r="G1758" s="393"/>
      <c r="H1758" s="427"/>
      <c r="I1758" s="195"/>
    </row>
    <row r="1759" spans="1:9">
      <c r="A1759" s="410">
        <v>107129</v>
      </c>
      <c r="B1759" s="386" t="s">
        <v>88</v>
      </c>
      <c r="C1759" s="392" t="s">
        <v>622</v>
      </c>
      <c r="D1759" s="505">
        <f>SUM(F1759:F1761)</f>
        <v>13</v>
      </c>
      <c r="E1759" s="202" t="s">
        <v>31</v>
      </c>
      <c r="F1759" s="254">
        <v>0.8</v>
      </c>
      <c r="G1759" s="392">
        <v>15</v>
      </c>
      <c r="H1759" s="394">
        <v>45531</v>
      </c>
      <c r="I1759" s="195"/>
    </row>
    <row r="1760" spans="1:9">
      <c r="A1760" s="418"/>
      <c r="B1760" s="424"/>
      <c r="C1760" s="420"/>
      <c r="D1760" s="436"/>
      <c r="E1760" s="220" t="s">
        <v>20</v>
      </c>
      <c r="F1760" s="255">
        <v>5.2</v>
      </c>
      <c r="G1760" s="420"/>
      <c r="H1760" s="426"/>
      <c r="I1760" s="195"/>
    </row>
    <row r="1761" spans="1:9" ht="15.75" thickBot="1">
      <c r="A1761" s="419"/>
      <c r="B1761" s="387"/>
      <c r="C1761" s="393"/>
      <c r="D1761" s="437"/>
      <c r="E1761" s="203" t="s">
        <v>15</v>
      </c>
      <c r="F1761" s="256">
        <v>7</v>
      </c>
      <c r="G1761" s="393"/>
      <c r="H1761" s="427"/>
      <c r="I1761" s="195"/>
    </row>
    <row r="1762" spans="1:9">
      <c r="A1762" s="410">
        <v>110568</v>
      </c>
      <c r="B1762" s="386" t="s">
        <v>88</v>
      </c>
      <c r="C1762" s="392" t="s">
        <v>312</v>
      </c>
      <c r="D1762" s="505">
        <f>SUM(F1762:F1764)</f>
        <v>20.2</v>
      </c>
      <c r="E1762" s="202" t="s">
        <v>17</v>
      </c>
      <c r="F1762" s="254">
        <v>2</v>
      </c>
      <c r="G1762" s="392">
        <v>22</v>
      </c>
      <c r="H1762" s="394">
        <v>45531</v>
      </c>
      <c r="I1762" s="195"/>
    </row>
    <row r="1763" spans="1:9">
      <c r="A1763" s="418"/>
      <c r="B1763" s="424"/>
      <c r="C1763" s="420"/>
      <c r="D1763" s="436"/>
      <c r="E1763" s="220" t="s">
        <v>14</v>
      </c>
      <c r="F1763" s="255">
        <v>2</v>
      </c>
      <c r="G1763" s="420"/>
      <c r="H1763" s="426"/>
      <c r="I1763" s="195"/>
    </row>
    <row r="1764" spans="1:9">
      <c r="A1764" s="418"/>
      <c r="B1764" s="424"/>
      <c r="C1764" s="420"/>
      <c r="D1764" s="436"/>
      <c r="E1764" s="220" t="s">
        <v>20</v>
      </c>
      <c r="F1764" s="255">
        <v>16.2</v>
      </c>
      <c r="G1764" s="420"/>
      <c r="H1764" s="426"/>
      <c r="I1764" s="195"/>
    </row>
    <row r="1765" spans="1:9">
      <c r="A1765" s="418"/>
      <c r="B1765" s="424"/>
      <c r="C1765" s="421" t="s">
        <v>517</v>
      </c>
      <c r="D1765" s="436">
        <f>SUM(F1765:F1766)</f>
        <v>3.5</v>
      </c>
      <c r="E1765" s="220" t="s">
        <v>31</v>
      </c>
      <c r="F1765" s="255">
        <v>1.2</v>
      </c>
      <c r="G1765" s="420">
        <v>5</v>
      </c>
      <c r="H1765" s="426"/>
      <c r="I1765" s="195"/>
    </row>
    <row r="1766" spans="1:9" ht="15.75" thickBot="1">
      <c r="A1766" s="419"/>
      <c r="B1766" s="387"/>
      <c r="C1766" s="422"/>
      <c r="D1766" s="437"/>
      <c r="E1766" s="203" t="s">
        <v>20</v>
      </c>
      <c r="F1766" s="256">
        <v>2.2999999999999998</v>
      </c>
      <c r="G1766" s="393"/>
      <c r="H1766" s="427"/>
      <c r="I1766" s="195"/>
    </row>
    <row r="1767" spans="1:9">
      <c r="A1767" s="410">
        <v>110569</v>
      </c>
      <c r="B1767" s="386" t="s">
        <v>88</v>
      </c>
      <c r="C1767" s="392" t="s">
        <v>623</v>
      </c>
      <c r="D1767" s="505">
        <f>SUM(F1767:F1769)</f>
        <v>18.650000000000002</v>
      </c>
      <c r="E1767" s="202" t="s">
        <v>14</v>
      </c>
      <c r="F1767" s="254">
        <v>11.1</v>
      </c>
      <c r="G1767" s="392">
        <v>20</v>
      </c>
      <c r="H1767" s="394">
        <v>45525</v>
      </c>
      <c r="I1767" s="195"/>
    </row>
    <row r="1768" spans="1:9">
      <c r="A1768" s="418"/>
      <c r="B1768" s="424"/>
      <c r="C1768" s="420"/>
      <c r="D1768" s="436"/>
      <c r="E1768" s="220" t="s">
        <v>20</v>
      </c>
      <c r="F1768" s="255">
        <v>6.7</v>
      </c>
      <c r="G1768" s="420"/>
      <c r="H1768" s="426"/>
      <c r="I1768" s="195"/>
    </row>
    <row r="1769" spans="1:9">
      <c r="A1769" s="418"/>
      <c r="B1769" s="424"/>
      <c r="C1769" s="420"/>
      <c r="D1769" s="436"/>
      <c r="E1769" s="220" t="s">
        <v>17</v>
      </c>
      <c r="F1769" s="255">
        <v>0.85</v>
      </c>
      <c r="G1769" s="420"/>
      <c r="H1769" s="426"/>
      <c r="I1769" s="195"/>
    </row>
    <row r="1770" spans="1:9">
      <c r="A1770" s="418"/>
      <c r="B1770" s="424"/>
      <c r="C1770" s="420" t="s">
        <v>171</v>
      </c>
      <c r="D1770" s="436">
        <f>SUM(F1770:F1772)</f>
        <v>14</v>
      </c>
      <c r="E1770" s="220" t="s">
        <v>31</v>
      </c>
      <c r="F1770" s="255">
        <v>2</v>
      </c>
      <c r="G1770" s="420">
        <v>16</v>
      </c>
      <c r="H1770" s="426"/>
      <c r="I1770" s="195"/>
    </row>
    <row r="1771" spans="1:9">
      <c r="A1771" s="418"/>
      <c r="B1771" s="424"/>
      <c r="C1771" s="420"/>
      <c r="D1771" s="436"/>
      <c r="E1771" s="220" t="s">
        <v>14</v>
      </c>
      <c r="F1771" s="255">
        <v>5.3</v>
      </c>
      <c r="G1771" s="420"/>
      <c r="H1771" s="426"/>
      <c r="I1771" s="195"/>
    </row>
    <row r="1772" spans="1:9" ht="15.75" thickBot="1">
      <c r="A1772" s="419"/>
      <c r="B1772" s="387"/>
      <c r="C1772" s="393"/>
      <c r="D1772" s="437"/>
      <c r="E1772" s="203" t="s">
        <v>20</v>
      </c>
      <c r="F1772" s="256">
        <v>6.7</v>
      </c>
      <c r="G1772" s="393"/>
      <c r="H1772" s="427"/>
      <c r="I1772" s="195"/>
    </row>
    <row r="1773" spans="1:9">
      <c r="A1773" s="410">
        <v>116105</v>
      </c>
      <c r="B1773" s="386" t="s">
        <v>54</v>
      </c>
      <c r="C1773" s="392" t="s">
        <v>624</v>
      </c>
      <c r="D1773" s="505">
        <f>SUM(F1773:F1775)</f>
        <v>44.83</v>
      </c>
      <c r="E1773" s="202" t="s">
        <v>14</v>
      </c>
      <c r="F1773" s="254">
        <v>11.33</v>
      </c>
      <c r="G1773" s="392">
        <v>46</v>
      </c>
      <c r="H1773" s="394">
        <v>45527</v>
      </c>
      <c r="I1773" s="195"/>
    </row>
    <row r="1774" spans="1:9">
      <c r="A1774" s="418"/>
      <c r="B1774" s="424"/>
      <c r="C1774" s="420"/>
      <c r="D1774" s="436"/>
      <c r="E1774" s="220" t="s">
        <v>26</v>
      </c>
      <c r="F1774" s="255">
        <v>11.03</v>
      </c>
      <c r="G1774" s="420"/>
      <c r="H1774" s="426"/>
      <c r="I1774" s="195"/>
    </row>
    <row r="1775" spans="1:9">
      <c r="A1775" s="418"/>
      <c r="B1775" s="424"/>
      <c r="C1775" s="420"/>
      <c r="D1775" s="436"/>
      <c r="E1775" s="220" t="s">
        <v>16</v>
      </c>
      <c r="F1775" s="255">
        <v>22.47</v>
      </c>
      <c r="G1775" s="420"/>
      <c r="H1775" s="426"/>
      <c r="I1775" s="195"/>
    </row>
    <row r="1776" spans="1:9" ht="15.75" thickBot="1">
      <c r="A1776" s="419"/>
      <c r="B1776" s="387"/>
      <c r="C1776" s="203" t="s">
        <v>255</v>
      </c>
      <c r="D1776" s="256">
        <v>0.5</v>
      </c>
      <c r="E1776" s="203" t="s">
        <v>16</v>
      </c>
      <c r="F1776" s="256">
        <v>0.5</v>
      </c>
      <c r="G1776" s="203">
        <v>2</v>
      </c>
      <c r="H1776" s="427"/>
      <c r="I1776" s="195"/>
    </row>
    <row r="1777" spans="1:9">
      <c r="A1777" s="410">
        <v>89556</v>
      </c>
      <c r="B1777" s="386" t="s">
        <v>88</v>
      </c>
      <c r="C1777" s="392" t="s">
        <v>625</v>
      </c>
      <c r="D1777" s="505">
        <f>SUM(F1777:F1778)</f>
        <v>9.81</v>
      </c>
      <c r="E1777" s="202" t="s">
        <v>15</v>
      </c>
      <c r="F1777" s="254">
        <v>1.26</v>
      </c>
      <c r="G1777" s="392">
        <v>11</v>
      </c>
      <c r="H1777" s="394">
        <v>45531</v>
      </c>
      <c r="I1777" s="195"/>
    </row>
    <row r="1778" spans="1:9">
      <c r="A1778" s="418"/>
      <c r="B1778" s="424"/>
      <c r="C1778" s="420"/>
      <c r="D1778" s="436"/>
      <c r="E1778" s="220" t="s">
        <v>14</v>
      </c>
      <c r="F1778" s="255">
        <v>8.5500000000000007</v>
      </c>
      <c r="G1778" s="420"/>
      <c r="H1778" s="426"/>
      <c r="I1778" s="195"/>
    </row>
    <row r="1779" spans="1:9">
      <c r="A1779" s="418"/>
      <c r="B1779" s="424"/>
      <c r="C1779" s="420" t="s">
        <v>626</v>
      </c>
      <c r="D1779" s="436">
        <f>SUM(F1779:F1781)</f>
        <v>6.7100000000000009</v>
      </c>
      <c r="E1779" s="220" t="s">
        <v>20</v>
      </c>
      <c r="F1779" s="255">
        <v>0.66</v>
      </c>
      <c r="G1779" s="420">
        <v>8</v>
      </c>
      <c r="H1779" s="426"/>
      <c r="I1779" s="195"/>
    </row>
    <row r="1780" spans="1:9">
      <c r="A1780" s="418"/>
      <c r="B1780" s="424"/>
      <c r="C1780" s="420"/>
      <c r="D1780" s="436"/>
      <c r="E1780" s="220" t="s">
        <v>17</v>
      </c>
      <c r="F1780" s="255">
        <v>0.65</v>
      </c>
      <c r="G1780" s="420"/>
      <c r="H1780" s="426"/>
      <c r="I1780" s="195"/>
    </row>
    <row r="1781" spans="1:9">
      <c r="A1781" s="418"/>
      <c r="B1781" s="424"/>
      <c r="C1781" s="420"/>
      <c r="D1781" s="436"/>
      <c r="E1781" s="220" t="s">
        <v>31</v>
      </c>
      <c r="F1781" s="255">
        <v>5.4</v>
      </c>
      <c r="G1781" s="420"/>
      <c r="H1781" s="426"/>
      <c r="I1781" s="195"/>
    </row>
    <row r="1782" spans="1:9">
      <c r="A1782" s="418"/>
      <c r="B1782" s="424"/>
      <c r="C1782" s="220" t="s">
        <v>627</v>
      </c>
      <c r="D1782" s="255">
        <v>0.67</v>
      </c>
      <c r="E1782" s="220" t="s">
        <v>15</v>
      </c>
      <c r="F1782" s="255">
        <v>0.67</v>
      </c>
      <c r="G1782" s="220">
        <v>2</v>
      </c>
      <c r="H1782" s="426"/>
      <c r="I1782" s="195"/>
    </row>
    <row r="1783" spans="1:9">
      <c r="A1783" s="418"/>
      <c r="B1783" s="424"/>
      <c r="C1783" s="420" t="s">
        <v>172</v>
      </c>
      <c r="D1783" s="436">
        <f>SUM(F1783:F1784)</f>
        <v>5.2200000000000006</v>
      </c>
      <c r="E1783" s="220" t="s">
        <v>15</v>
      </c>
      <c r="F1783" s="255">
        <v>1.25</v>
      </c>
      <c r="G1783" s="420">
        <v>7</v>
      </c>
      <c r="H1783" s="426"/>
      <c r="I1783" s="195"/>
    </row>
    <row r="1784" spans="1:9" ht="15.75" thickBot="1">
      <c r="A1784" s="419"/>
      <c r="B1784" s="387"/>
      <c r="C1784" s="393"/>
      <c r="D1784" s="437"/>
      <c r="E1784" s="203" t="s">
        <v>22</v>
      </c>
      <c r="F1784" s="256">
        <v>3.97</v>
      </c>
      <c r="G1784" s="393"/>
      <c r="H1784" s="427"/>
      <c r="I1784" s="195"/>
    </row>
    <row r="1785" spans="1:9">
      <c r="A1785" s="410">
        <v>89544</v>
      </c>
      <c r="B1785" s="386" t="s">
        <v>137</v>
      </c>
      <c r="C1785" s="392" t="s">
        <v>137</v>
      </c>
      <c r="D1785" s="505">
        <f>SUM(F1785:F1790)</f>
        <v>36.330000000000005</v>
      </c>
      <c r="E1785" s="202" t="s">
        <v>22</v>
      </c>
      <c r="F1785" s="254">
        <v>8.5299999999999994</v>
      </c>
      <c r="G1785" s="392">
        <v>38</v>
      </c>
      <c r="H1785" s="394">
        <v>45531</v>
      </c>
      <c r="I1785" s="195"/>
    </row>
    <row r="1786" spans="1:9">
      <c r="A1786" s="418"/>
      <c r="B1786" s="424"/>
      <c r="C1786" s="420"/>
      <c r="D1786" s="436"/>
      <c r="E1786" s="220" t="s">
        <v>31</v>
      </c>
      <c r="F1786" s="255">
        <v>10.57</v>
      </c>
      <c r="G1786" s="420"/>
      <c r="H1786" s="426"/>
      <c r="I1786" s="195"/>
    </row>
    <row r="1787" spans="1:9">
      <c r="A1787" s="418"/>
      <c r="B1787" s="424"/>
      <c r="C1787" s="420"/>
      <c r="D1787" s="436"/>
      <c r="E1787" s="220" t="s">
        <v>14</v>
      </c>
      <c r="F1787" s="255">
        <v>0.57999999999999996</v>
      </c>
      <c r="G1787" s="420"/>
      <c r="H1787" s="426"/>
      <c r="I1787" s="195"/>
    </row>
    <row r="1788" spans="1:9">
      <c r="A1788" s="418"/>
      <c r="B1788" s="424"/>
      <c r="C1788" s="420"/>
      <c r="D1788" s="436"/>
      <c r="E1788" s="220" t="s">
        <v>20</v>
      </c>
      <c r="F1788" s="255">
        <v>11.17</v>
      </c>
      <c r="G1788" s="420"/>
      <c r="H1788" s="426"/>
      <c r="I1788" s="195"/>
    </row>
    <row r="1789" spans="1:9">
      <c r="A1789" s="418"/>
      <c r="B1789" s="424"/>
      <c r="C1789" s="420"/>
      <c r="D1789" s="436"/>
      <c r="E1789" s="220" t="s">
        <v>17</v>
      </c>
      <c r="F1789" s="220">
        <v>2.7</v>
      </c>
      <c r="G1789" s="420"/>
      <c r="H1789" s="426"/>
      <c r="I1789" s="195"/>
    </row>
    <row r="1790" spans="1:9" ht="15.75" thickBot="1">
      <c r="A1790" s="419"/>
      <c r="B1790" s="387"/>
      <c r="C1790" s="393"/>
      <c r="D1790" s="437"/>
      <c r="E1790" s="203" t="s">
        <v>15</v>
      </c>
      <c r="F1790" s="256">
        <v>2.78</v>
      </c>
      <c r="G1790" s="393"/>
      <c r="H1790" s="427"/>
      <c r="I1790" s="195"/>
    </row>
    <row r="1791" spans="1:9">
      <c r="A1791" s="410">
        <v>89554</v>
      </c>
      <c r="B1791" s="386" t="s">
        <v>88</v>
      </c>
      <c r="C1791" s="392" t="s">
        <v>171</v>
      </c>
      <c r="D1791" s="505">
        <f>SUM(F1791:F1793)</f>
        <v>9.01</v>
      </c>
      <c r="E1791" s="202" t="s">
        <v>14</v>
      </c>
      <c r="F1791" s="254">
        <v>2.5499999999999998</v>
      </c>
      <c r="G1791" s="392">
        <v>11</v>
      </c>
      <c r="H1791" s="394">
        <v>45532</v>
      </c>
      <c r="I1791" s="195"/>
    </row>
    <row r="1792" spans="1:9">
      <c r="A1792" s="418"/>
      <c r="B1792" s="424"/>
      <c r="C1792" s="420"/>
      <c r="D1792" s="436"/>
      <c r="E1792" s="220" t="s">
        <v>26</v>
      </c>
      <c r="F1792" s="255">
        <v>3.06</v>
      </c>
      <c r="G1792" s="420"/>
      <c r="H1792" s="426"/>
      <c r="I1792" s="195"/>
    </row>
    <row r="1793" spans="1:9" ht="15.75" thickBot="1">
      <c r="A1793" s="419"/>
      <c r="B1793" s="387"/>
      <c r="C1793" s="393"/>
      <c r="D1793" s="437"/>
      <c r="E1793" s="203" t="s">
        <v>16</v>
      </c>
      <c r="F1793" s="256">
        <v>3.4</v>
      </c>
      <c r="G1793" s="393"/>
      <c r="H1793" s="427"/>
      <c r="I1793" s="195"/>
    </row>
    <row r="1794" spans="1:9">
      <c r="A1794" s="410">
        <v>89559</v>
      </c>
      <c r="B1794" s="386" t="s">
        <v>54</v>
      </c>
      <c r="C1794" s="392" t="s">
        <v>628</v>
      </c>
      <c r="D1794" s="505">
        <f>SUM(F1794:F1796)</f>
        <v>10.61</v>
      </c>
      <c r="E1794" s="202" t="s">
        <v>14</v>
      </c>
      <c r="F1794" s="254">
        <v>4.93</v>
      </c>
      <c r="G1794" s="392">
        <v>12</v>
      </c>
      <c r="H1794" s="394">
        <v>45534</v>
      </c>
      <c r="I1794" s="195"/>
    </row>
    <row r="1795" spans="1:9">
      <c r="A1795" s="418"/>
      <c r="B1795" s="424"/>
      <c r="C1795" s="420"/>
      <c r="D1795" s="436"/>
      <c r="E1795" s="220" t="s">
        <v>26</v>
      </c>
      <c r="F1795" s="255">
        <v>2.81</v>
      </c>
      <c r="G1795" s="420"/>
      <c r="H1795" s="426"/>
      <c r="I1795" s="195"/>
    </row>
    <row r="1796" spans="1:9" ht="15.75" thickBot="1">
      <c r="A1796" s="419"/>
      <c r="B1796" s="387"/>
      <c r="C1796" s="393"/>
      <c r="D1796" s="437"/>
      <c r="E1796" s="203" t="s">
        <v>16</v>
      </c>
      <c r="F1796" s="256">
        <v>2.87</v>
      </c>
      <c r="G1796" s="393"/>
      <c r="H1796" s="427"/>
      <c r="I1796" s="195"/>
    </row>
    <row r="1797" spans="1:9">
      <c r="A1797" s="410">
        <v>122211</v>
      </c>
      <c r="B1797" s="386" t="s">
        <v>51</v>
      </c>
      <c r="C1797" s="392" t="s">
        <v>629</v>
      </c>
      <c r="D1797" s="505">
        <f>SUM(F1797:F1799)</f>
        <v>12.690000000000001</v>
      </c>
      <c r="E1797" s="202" t="s">
        <v>14</v>
      </c>
      <c r="F1797" s="254">
        <v>6</v>
      </c>
      <c r="G1797" s="392">
        <v>14</v>
      </c>
      <c r="H1797" s="394">
        <v>45533</v>
      </c>
      <c r="I1797" s="195"/>
    </row>
    <row r="1798" spans="1:9">
      <c r="A1798" s="418"/>
      <c r="B1798" s="424"/>
      <c r="C1798" s="420"/>
      <c r="D1798" s="436"/>
      <c r="E1798" s="220" t="s">
        <v>20</v>
      </c>
      <c r="F1798" s="255">
        <v>4.46</v>
      </c>
      <c r="G1798" s="420"/>
      <c r="H1798" s="426"/>
      <c r="I1798" s="195"/>
    </row>
    <row r="1799" spans="1:9" ht="15.75" thickBot="1">
      <c r="A1799" s="419"/>
      <c r="B1799" s="387"/>
      <c r="C1799" s="393"/>
      <c r="D1799" s="437"/>
      <c r="E1799" s="203" t="s">
        <v>17</v>
      </c>
      <c r="F1799" s="256">
        <v>2.23</v>
      </c>
      <c r="G1799" s="393"/>
      <c r="H1799" s="427"/>
      <c r="I1799" s="195"/>
    </row>
    <row r="1800" spans="1:9" ht="15.75" thickBot="1">
      <c r="A1800" s="75">
        <v>150953</v>
      </c>
      <c r="B1800" s="63" t="s">
        <v>51</v>
      </c>
      <c r="C1800" s="74" t="s">
        <v>630</v>
      </c>
      <c r="D1800" s="80">
        <f>SUM(F1800:F1800)</f>
        <v>10</v>
      </c>
      <c r="E1800" s="74" t="s">
        <v>20</v>
      </c>
      <c r="F1800" s="80">
        <v>10</v>
      </c>
      <c r="G1800" s="74">
        <v>12</v>
      </c>
      <c r="H1800" s="139">
        <v>45533</v>
      </c>
      <c r="I1800" s="195"/>
    </row>
    <row r="1801" spans="1:9">
      <c r="A1801" s="410">
        <v>112530</v>
      </c>
      <c r="B1801" s="386" t="s">
        <v>51</v>
      </c>
      <c r="C1801" s="202" t="s">
        <v>171</v>
      </c>
      <c r="D1801" s="254">
        <v>3.58</v>
      </c>
      <c r="E1801" s="202" t="s">
        <v>14</v>
      </c>
      <c r="F1801" s="254">
        <v>3.58</v>
      </c>
      <c r="G1801" s="202">
        <v>5</v>
      </c>
      <c r="H1801" s="394">
        <v>45533</v>
      </c>
      <c r="I1801" s="195"/>
    </row>
    <row r="1802" spans="1:9" ht="15.75" thickBot="1">
      <c r="A1802" s="419"/>
      <c r="B1802" s="387"/>
      <c r="C1802" s="203" t="s">
        <v>631</v>
      </c>
      <c r="D1802" s="256">
        <v>3.59</v>
      </c>
      <c r="E1802" s="203" t="s">
        <v>20</v>
      </c>
      <c r="F1802" s="256">
        <v>3.59</v>
      </c>
      <c r="G1802" s="203">
        <v>5</v>
      </c>
      <c r="H1802" s="427"/>
      <c r="I1802" s="195"/>
    </row>
    <row r="1803" spans="1:9" ht="15" customHeight="1">
      <c r="A1803" s="410">
        <v>111050</v>
      </c>
      <c r="B1803" s="386" t="s">
        <v>88</v>
      </c>
      <c r="C1803" s="392" t="s">
        <v>171</v>
      </c>
      <c r="D1803" s="505">
        <f>SUM(F1803:F1805)</f>
        <v>39.44</v>
      </c>
      <c r="E1803" s="202" t="s">
        <v>14</v>
      </c>
      <c r="F1803" s="254">
        <v>9.51</v>
      </c>
      <c r="G1803" s="392">
        <v>41</v>
      </c>
      <c r="H1803" s="394">
        <v>45534</v>
      </c>
      <c r="I1803" s="195"/>
    </row>
    <row r="1804" spans="1:9">
      <c r="A1804" s="418"/>
      <c r="B1804" s="424"/>
      <c r="C1804" s="420"/>
      <c r="D1804" s="436"/>
      <c r="E1804" s="220" t="s">
        <v>26</v>
      </c>
      <c r="F1804" s="255">
        <v>17.22</v>
      </c>
      <c r="G1804" s="420"/>
      <c r="H1804" s="426"/>
      <c r="I1804" s="195"/>
    </row>
    <row r="1805" spans="1:9" ht="15.75" thickBot="1">
      <c r="A1805" s="419"/>
      <c r="B1805" s="387"/>
      <c r="C1805" s="393"/>
      <c r="D1805" s="437"/>
      <c r="E1805" s="203" t="s">
        <v>16</v>
      </c>
      <c r="F1805" s="256">
        <v>12.71</v>
      </c>
      <c r="G1805" s="393"/>
      <c r="H1805" s="427"/>
      <c r="I1805" s="195"/>
    </row>
    <row r="1806" spans="1:9">
      <c r="A1806" s="384">
        <v>101877</v>
      </c>
      <c r="B1806" s="386" t="s">
        <v>632</v>
      </c>
      <c r="C1806" s="386" t="s">
        <v>633</v>
      </c>
      <c r="D1806" s="396">
        <f>SUM(F1806:F1808)</f>
        <v>4.9999999999999991</v>
      </c>
      <c r="E1806" s="207" t="s">
        <v>22</v>
      </c>
      <c r="F1806" s="254">
        <v>3.8</v>
      </c>
      <c r="G1806" s="392">
        <v>7</v>
      </c>
      <c r="H1806" s="394">
        <v>45524</v>
      </c>
      <c r="I1806" s="195"/>
    </row>
    <row r="1807" spans="1:9">
      <c r="A1807" s="425"/>
      <c r="B1807" s="424"/>
      <c r="C1807" s="424"/>
      <c r="D1807" s="467"/>
      <c r="E1807" s="211" t="s">
        <v>35</v>
      </c>
      <c r="F1807" s="255">
        <v>0.6</v>
      </c>
      <c r="G1807" s="420"/>
      <c r="H1807" s="426"/>
      <c r="I1807" s="195"/>
    </row>
    <row r="1808" spans="1:9">
      <c r="A1808" s="425"/>
      <c r="B1808" s="424"/>
      <c r="C1808" s="424"/>
      <c r="D1808" s="467"/>
      <c r="E1808" s="211" t="s">
        <v>291</v>
      </c>
      <c r="F1808" s="255">
        <v>0.6</v>
      </c>
      <c r="G1808" s="420"/>
      <c r="H1808" s="426"/>
      <c r="I1808" s="195"/>
    </row>
    <row r="1809" spans="1:9">
      <c r="A1809" s="425"/>
      <c r="B1809" s="424"/>
      <c r="C1809" s="424" t="s">
        <v>634</v>
      </c>
      <c r="D1809" s="467">
        <f>SUM(F1809:F1810)</f>
        <v>4.4000000000000004</v>
      </c>
      <c r="E1809" s="211" t="s">
        <v>15</v>
      </c>
      <c r="F1809" s="247">
        <v>3.3</v>
      </c>
      <c r="G1809" s="424">
        <v>6</v>
      </c>
      <c r="H1809" s="426"/>
      <c r="I1809" s="195"/>
    </row>
    <row r="1810" spans="1:9">
      <c r="A1810" s="425"/>
      <c r="B1810" s="424"/>
      <c r="C1810" s="424"/>
      <c r="D1810" s="467"/>
      <c r="E1810" s="211" t="s">
        <v>16</v>
      </c>
      <c r="F1810" s="247">
        <v>1.1000000000000001</v>
      </c>
      <c r="G1810" s="424"/>
      <c r="H1810" s="426"/>
      <c r="I1810" s="195"/>
    </row>
    <row r="1811" spans="1:9">
      <c r="A1811" s="425"/>
      <c r="B1811" s="424"/>
      <c r="C1811" s="424" t="s">
        <v>635</v>
      </c>
      <c r="D1811" s="467">
        <f>SUM(F1811:F1812)</f>
        <v>2.9</v>
      </c>
      <c r="E1811" s="211" t="s">
        <v>35</v>
      </c>
      <c r="F1811" s="247">
        <v>1.2</v>
      </c>
      <c r="G1811" s="424">
        <v>4</v>
      </c>
      <c r="H1811" s="426"/>
      <c r="I1811" s="195"/>
    </row>
    <row r="1812" spans="1:9" ht="15.75" thickBot="1">
      <c r="A1812" s="385"/>
      <c r="B1812" s="387"/>
      <c r="C1812" s="387"/>
      <c r="D1812" s="397"/>
      <c r="E1812" s="208" t="s">
        <v>14</v>
      </c>
      <c r="F1812" s="256">
        <v>1.7</v>
      </c>
      <c r="G1812" s="387"/>
      <c r="H1812" s="427"/>
      <c r="I1812" s="195"/>
    </row>
    <row r="1813" spans="1:9">
      <c r="A1813" s="410">
        <v>172544</v>
      </c>
      <c r="B1813" s="386" t="s">
        <v>40</v>
      </c>
      <c r="C1813" s="392" t="s">
        <v>636</v>
      </c>
      <c r="D1813" s="505">
        <f>SUM(F1813:F1818)</f>
        <v>11.260000000000002</v>
      </c>
      <c r="E1813" s="207" t="s">
        <v>31</v>
      </c>
      <c r="F1813" s="219">
        <v>5.09</v>
      </c>
      <c r="G1813" s="386">
        <v>13</v>
      </c>
      <c r="H1813" s="428">
        <v>45531</v>
      </c>
      <c r="I1813" s="195"/>
    </row>
    <row r="1814" spans="1:9">
      <c r="A1814" s="418"/>
      <c r="B1814" s="424" t="s">
        <v>40</v>
      </c>
      <c r="C1814" s="420"/>
      <c r="D1814" s="436"/>
      <c r="E1814" s="211" t="s">
        <v>14</v>
      </c>
      <c r="F1814" s="247">
        <v>3.37</v>
      </c>
      <c r="G1814" s="424"/>
      <c r="H1814" s="430"/>
      <c r="I1814" s="195"/>
    </row>
    <row r="1815" spans="1:9">
      <c r="A1815" s="418"/>
      <c r="B1815" s="424" t="s">
        <v>40</v>
      </c>
      <c r="C1815" s="420"/>
      <c r="D1815" s="436"/>
      <c r="E1815" s="211" t="s">
        <v>16</v>
      </c>
      <c r="F1815" s="247">
        <v>0.22</v>
      </c>
      <c r="G1815" s="424"/>
      <c r="H1815" s="430"/>
      <c r="I1815" s="195"/>
    </row>
    <row r="1816" spans="1:9">
      <c r="A1816" s="418"/>
      <c r="B1816" s="424" t="s">
        <v>40</v>
      </c>
      <c r="C1816" s="420"/>
      <c r="D1816" s="436"/>
      <c r="E1816" s="211" t="s">
        <v>20</v>
      </c>
      <c r="F1816" s="247">
        <v>1.42</v>
      </c>
      <c r="G1816" s="424"/>
      <c r="H1816" s="430"/>
      <c r="I1816" s="195"/>
    </row>
    <row r="1817" spans="1:9">
      <c r="A1817" s="418"/>
      <c r="B1817" s="424" t="s">
        <v>40</v>
      </c>
      <c r="C1817" s="420"/>
      <c r="D1817" s="436"/>
      <c r="E1817" s="211" t="s">
        <v>131</v>
      </c>
      <c r="F1817" s="247">
        <v>0.55000000000000004</v>
      </c>
      <c r="G1817" s="424"/>
      <c r="H1817" s="430"/>
      <c r="I1817" s="195"/>
    </row>
    <row r="1818" spans="1:9" ht="15.75" thickBot="1">
      <c r="A1818" s="419"/>
      <c r="B1818" s="387" t="s">
        <v>40</v>
      </c>
      <c r="C1818" s="393"/>
      <c r="D1818" s="437"/>
      <c r="E1818" s="208" t="s">
        <v>17</v>
      </c>
      <c r="F1818" s="248">
        <v>0.61</v>
      </c>
      <c r="G1818" s="387"/>
      <c r="H1818" s="429"/>
      <c r="I1818" s="195"/>
    </row>
    <row r="1819" spans="1:9">
      <c r="A1819" s="410">
        <v>3126187</v>
      </c>
      <c r="B1819" s="386" t="s">
        <v>40</v>
      </c>
      <c r="C1819" s="392" t="s">
        <v>637</v>
      </c>
      <c r="D1819" s="505">
        <f>SUM(F1819:F1822)</f>
        <v>10.49</v>
      </c>
      <c r="E1819" s="207" t="s">
        <v>31</v>
      </c>
      <c r="F1819" s="219">
        <v>5.09</v>
      </c>
      <c r="G1819" s="386">
        <v>12</v>
      </c>
      <c r="H1819" s="428">
        <v>45531</v>
      </c>
      <c r="I1819" s="195"/>
    </row>
    <row r="1820" spans="1:9">
      <c r="A1820" s="418"/>
      <c r="B1820" s="424" t="s">
        <v>40</v>
      </c>
      <c r="C1820" s="420"/>
      <c r="D1820" s="436"/>
      <c r="E1820" s="211" t="s">
        <v>14</v>
      </c>
      <c r="F1820" s="247">
        <v>3.37</v>
      </c>
      <c r="G1820" s="424"/>
      <c r="H1820" s="430"/>
      <c r="I1820" s="195"/>
    </row>
    <row r="1821" spans="1:9">
      <c r="A1821" s="418"/>
      <c r="B1821" s="424" t="s">
        <v>40</v>
      </c>
      <c r="C1821" s="420"/>
      <c r="D1821" s="436"/>
      <c r="E1821" s="211" t="s">
        <v>20</v>
      </c>
      <c r="F1821" s="247">
        <v>1.42</v>
      </c>
      <c r="G1821" s="424"/>
      <c r="H1821" s="430"/>
      <c r="I1821" s="195"/>
    </row>
    <row r="1822" spans="1:9" ht="15.75" thickBot="1">
      <c r="A1822" s="419"/>
      <c r="B1822" s="387" t="s">
        <v>40</v>
      </c>
      <c r="C1822" s="393"/>
      <c r="D1822" s="437"/>
      <c r="E1822" s="208" t="s">
        <v>17</v>
      </c>
      <c r="F1822" s="248">
        <v>0.61</v>
      </c>
      <c r="G1822" s="387"/>
      <c r="H1822" s="429"/>
      <c r="I1822" s="195"/>
    </row>
    <row r="1823" spans="1:9">
      <c r="A1823" s="384">
        <v>153618</v>
      </c>
      <c r="B1823" s="386" t="s">
        <v>261</v>
      </c>
      <c r="C1823" s="386" t="s">
        <v>638</v>
      </c>
      <c r="D1823" s="396">
        <f>SUM(F1823:F1824)</f>
        <v>8</v>
      </c>
      <c r="E1823" s="207" t="s">
        <v>16</v>
      </c>
      <c r="F1823" s="219">
        <v>4</v>
      </c>
      <c r="G1823" s="386">
        <v>10</v>
      </c>
      <c r="H1823" s="428">
        <v>45526</v>
      </c>
      <c r="I1823" s="195"/>
    </row>
    <row r="1824" spans="1:9" ht="15.75" thickBot="1">
      <c r="A1824" s="385"/>
      <c r="B1824" s="387"/>
      <c r="C1824" s="387"/>
      <c r="D1824" s="397"/>
      <c r="E1824" s="208" t="s">
        <v>14</v>
      </c>
      <c r="F1824" s="248">
        <v>4</v>
      </c>
      <c r="G1824" s="387"/>
      <c r="H1824" s="429"/>
      <c r="I1824" s="195"/>
    </row>
    <row r="1825" spans="1:9">
      <c r="A1825" s="384">
        <v>110047</v>
      </c>
      <c r="B1825" s="386" t="s">
        <v>261</v>
      </c>
      <c r="C1825" s="386" t="s">
        <v>639</v>
      </c>
      <c r="D1825" s="396">
        <f>SUM(F1825:F1826)</f>
        <v>12</v>
      </c>
      <c r="E1825" s="207" t="s">
        <v>16</v>
      </c>
      <c r="F1825" s="219">
        <v>8</v>
      </c>
      <c r="G1825" s="386">
        <v>14</v>
      </c>
      <c r="H1825" s="428">
        <v>45526</v>
      </c>
      <c r="I1825" s="195"/>
    </row>
    <row r="1826" spans="1:9" ht="15.75" thickBot="1">
      <c r="A1826" s="385"/>
      <c r="B1826" s="387"/>
      <c r="C1826" s="387"/>
      <c r="D1826" s="397"/>
      <c r="E1826" s="208" t="s">
        <v>14</v>
      </c>
      <c r="F1826" s="248">
        <v>4</v>
      </c>
      <c r="G1826" s="387"/>
      <c r="H1826" s="429"/>
      <c r="I1826" s="195"/>
    </row>
    <row r="1827" spans="1:9" ht="15.75" thickBot="1">
      <c r="A1827" s="62">
        <v>89415</v>
      </c>
      <c r="B1827" s="63" t="s">
        <v>261</v>
      </c>
      <c r="C1827" s="74" t="s">
        <v>640</v>
      </c>
      <c r="D1827" s="80">
        <v>5</v>
      </c>
      <c r="E1827" s="74" t="s">
        <v>16</v>
      </c>
      <c r="F1827" s="80">
        <v>5</v>
      </c>
      <c r="G1827" s="74">
        <v>7</v>
      </c>
      <c r="H1827" s="139">
        <v>45526</v>
      </c>
      <c r="I1827" s="195"/>
    </row>
    <row r="1828" spans="1:9" ht="15" customHeight="1">
      <c r="A1828" s="384">
        <v>153620</v>
      </c>
      <c r="B1828" s="386" t="s">
        <v>641</v>
      </c>
      <c r="C1828" s="386" t="s">
        <v>642</v>
      </c>
      <c r="D1828" s="396">
        <f>SUM(F1828:F1830)</f>
        <v>4.51</v>
      </c>
      <c r="E1828" s="207" t="s">
        <v>26</v>
      </c>
      <c r="F1828" s="219">
        <v>1.23</v>
      </c>
      <c r="G1828" s="386">
        <v>6</v>
      </c>
      <c r="H1828" s="428">
        <v>45527</v>
      </c>
      <c r="I1828" s="195"/>
    </row>
    <row r="1829" spans="1:9">
      <c r="A1829" s="425"/>
      <c r="B1829" s="424"/>
      <c r="C1829" s="424"/>
      <c r="D1829" s="467"/>
      <c r="E1829" s="211" t="s">
        <v>16</v>
      </c>
      <c r="F1829" s="247">
        <v>2.4900000000000002</v>
      </c>
      <c r="G1829" s="424"/>
      <c r="H1829" s="430"/>
      <c r="I1829" s="195"/>
    </row>
    <row r="1830" spans="1:9" ht="15.75" thickBot="1">
      <c r="A1830" s="385"/>
      <c r="B1830" s="387"/>
      <c r="C1830" s="387"/>
      <c r="D1830" s="397"/>
      <c r="E1830" s="208" t="s">
        <v>14</v>
      </c>
      <c r="F1830" s="248">
        <v>0.79</v>
      </c>
      <c r="G1830" s="387"/>
      <c r="H1830" s="429"/>
      <c r="I1830" s="195"/>
    </row>
    <row r="1831" spans="1:9" ht="15" customHeight="1">
      <c r="A1831" s="384">
        <v>105320</v>
      </c>
      <c r="B1831" s="386" t="s">
        <v>641</v>
      </c>
      <c r="C1831" s="386" t="s">
        <v>643</v>
      </c>
      <c r="D1831" s="396">
        <f>SUM(F1831:F1832)</f>
        <v>4.26</v>
      </c>
      <c r="E1831" s="207" t="s">
        <v>16</v>
      </c>
      <c r="F1831" s="219">
        <v>2.9</v>
      </c>
      <c r="G1831" s="386">
        <v>6</v>
      </c>
      <c r="H1831" s="394">
        <v>45527</v>
      </c>
      <c r="I1831" s="195"/>
    </row>
    <row r="1832" spans="1:9">
      <c r="A1832" s="425"/>
      <c r="B1832" s="424"/>
      <c r="C1832" s="424"/>
      <c r="D1832" s="467"/>
      <c r="E1832" s="211" t="s">
        <v>14</v>
      </c>
      <c r="F1832" s="255">
        <v>1.36</v>
      </c>
      <c r="G1832" s="424"/>
      <c r="H1832" s="426"/>
      <c r="I1832" s="195"/>
    </row>
    <row r="1833" spans="1:9" ht="15.75" thickBot="1">
      <c r="A1833" s="385"/>
      <c r="B1833" s="387"/>
      <c r="C1833" s="203" t="s">
        <v>644</v>
      </c>
      <c r="D1833" s="256">
        <v>2.4</v>
      </c>
      <c r="E1833" s="208" t="s">
        <v>16</v>
      </c>
      <c r="F1833" s="256">
        <v>2.4</v>
      </c>
      <c r="G1833" s="203">
        <v>4</v>
      </c>
      <c r="H1833" s="427"/>
      <c r="I1833" s="195"/>
    </row>
    <row r="1834" spans="1:9" ht="15" customHeight="1">
      <c r="A1834" s="384">
        <v>3101223</v>
      </c>
      <c r="B1834" s="386" t="s">
        <v>54</v>
      </c>
      <c r="C1834" s="386">
        <v>1</v>
      </c>
      <c r="D1834" s="586">
        <f>SUM(F1834:F1837)</f>
        <v>25.42</v>
      </c>
      <c r="E1834" s="207" t="s">
        <v>21</v>
      </c>
      <c r="F1834" s="260">
        <v>8.42</v>
      </c>
      <c r="G1834" s="386">
        <v>27</v>
      </c>
      <c r="H1834" s="428">
        <v>45526</v>
      </c>
      <c r="I1834" s="195"/>
    </row>
    <row r="1835" spans="1:9">
      <c r="A1835" s="425"/>
      <c r="B1835" s="424"/>
      <c r="C1835" s="424"/>
      <c r="D1835" s="587"/>
      <c r="E1835" s="211" t="s">
        <v>14</v>
      </c>
      <c r="F1835" s="261">
        <v>14.5</v>
      </c>
      <c r="G1835" s="424"/>
      <c r="H1835" s="430"/>
      <c r="I1835" s="195"/>
    </row>
    <row r="1836" spans="1:9">
      <c r="A1836" s="425"/>
      <c r="B1836" s="424"/>
      <c r="C1836" s="424"/>
      <c r="D1836" s="587"/>
      <c r="E1836" s="211" t="s">
        <v>22</v>
      </c>
      <c r="F1836" s="261">
        <v>0.81</v>
      </c>
      <c r="G1836" s="424"/>
      <c r="H1836" s="430"/>
      <c r="I1836" s="195"/>
    </row>
    <row r="1837" spans="1:9" ht="15.75" thickBot="1">
      <c r="A1837" s="385"/>
      <c r="B1837" s="387"/>
      <c r="C1837" s="387"/>
      <c r="D1837" s="588"/>
      <c r="E1837" s="208" t="s">
        <v>29</v>
      </c>
      <c r="F1837" s="262">
        <v>1.69</v>
      </c>
      <c r="G1837" s="387"/>
      <c r="H1837" s="429"/>
      <c r="I1837" s="195"/>
    </row>
    <row r="1838" spans="1:9" ht="15" customHeight="1">
      <c r="A1838" s="384">
        <v>3126202</v>
      </c>
      <c r="B1838" s="386" t="s">
        <v>54</v>
      </c>
      <c r="C1838" s="386">
        <v>1</v>
      </c>
      <c r="D1838" s="586">
        <f>SUM(F1838:F1842)</f>
        <v>20.100000000000001</v>
      </c>
      <c r="E1838" s="207" t="s">
        <v>21</v>
      </c>
      <c r="F1838" s="260">
        <v>13.14</v>
      </c>
      <c r="G1838" s="386">
        <v>22</v>
      </c>
      <c r="H1838" s="428">
        <v>45526</v>
      </c>
      <c r="I1838" s="195"/>
    </row>
    <row r="1839" spans="1:9">
      <c r="A1839" s="425"/>
      <c r="B1839" s="424"/>
      <c r="C1839" s="424"/>
      <c r="D1839" s="587"/>
      <c r="E1839" s="211" t="s">
        <v>49</v>
      </c>
      <c r="F1839" s="261">
        <v>1.02</v>
      </c>
      <c r="G1839" s="424"/>
      <c r="H1839" s="430"/>
      <c r="I1839" s="195"/>
    </row>
    <row r="1840" spans="1:9">
      <c r="A1840" s="425"/>
      <c r="B1840" s="424"/>
      <c r="C1840" s="424"/>
      <c r="D1840" s="587"/>
      <c r="E1840" s="211" t="s">
        <v>364</v>
      </c>
      <c r="F1840" s="261">
        <v>1.96</v>
      </c>
      <c r="G1840" s="424"/>
      <c r="H1840" s="430"/>
      <c r="I1840" s="195"/>
    </row>
    <row r="1841" spans="1:9">
      <c r="A1841" s="425"/>
      <c r="B1841" s="424"/>
      <c r="C1841" s="424"/>
      <c r="D1841" s="587"/>
      <c r="E1841" s="211" t="s">
        <v>645</v>
      </c>
      <c r="F1841" s="261">
        <v>2.0299999999999998</v>
      </c>
      <c r="G1841" s="424"/>
      <c r="H1841" s="430"/>
      <c r="I1841" s="195"/>
    </row>
    <row r="1842" spans="1:9" ht="15.75" thickBot="1">
      <c r="A1842" s="385"/>
      <c r="B1842" s="387"/>
      <c r="C1842" s="387"/>
      <c r="D1842" s="588"/>
      <c r="E1842" s="208" t="s">
        <v>646</v>
      </c>
      <c r="F1842" s="262">
        <v>1.95</v>
      </c>
      <c r="G1842" s="387"/>
      <c r="H1842" s="429"/>
      <c r="I1842" s="195"/>
    </row>
    <row r="1843" spans="1:9" ht="15.75" thickBot="1">
      <c r="A1843" s="62">
        <v>98904</v>
      </c>
      <c r="B1843" s="63" t="s">
        <v>180</v>
      </c>
      <c r="C1843" s="63" t="s">
        <v>647</v>
      </c>
      <c r="D1843" s="67">
        <v>5</v>
      </c>
      <c r="E1843" s="63" t="s">
        <v>14</v>
      </c>
      <c r="F1843" s="67">
        <v>5</v>
      </c>
      <c r="G1843" s="63">
        <v>7</v>
      </c>
      <c r="H1843" s="138">
        <v>45530</v>
      </c>
      <c r="I1843" s="195"/>
    </row>
    <row r="1844" spans="1:9" ht="15.75" thickBot="1">
      <c r="A1844" s="62">
        <v>172204</v>
      </c>
      <c r="B1844" s="63" t="s">
        <v>54</v>
      </c>
      <c r="C1844" s="63" t="s">
        <v>648</v>
      </c>
      <c r="D1844" s="67">
        <v>3.26</v>
      </c>
      <c r="E1844" s="63" t="s">
        <v>16</v>
      </c>
      <c r="F1844" s="67">
        <v>3.26</v>
      </c>
      <c r="G1844" s="63">
        <v>5</v>
      </c>
      <c r="H1844" s="138">
        <v>45532</v>
      </c>
      <c r="I1844" s="195"/>
    </row>
    <row r="1845" spans="1:9" ht="15.75" thickBot="1">
      <c r="A1845" s="62">
        <v>91870</v>
      </c>
      <c r="B1845" s="63" t="s">
        <v>275</v>
      </c>
      <c r="C1845" s="63" t="s">
        <v>649</v>
      </c>
      <c r="D1845" s="67">
        <v>6.5</v>
      </c>
      <c r="E1845" s="63" t="s">
        <v>20</v>
      </c>
      <c r="F1845" s="67">
        <v>6.5</v>
      </c>
      <c r="G1845" s="63">
        <v>8</v>
      </c>
      <c r="H1845" s="138">
        <v>45532</v>
      </c>
      <c r="I1845" s="195"/>
    </row>
    <row r="1846" spans="1:9" ht="15.75" thickBot="1">
      <c r="A1846" s="75">
        <v>90640</v>
      </c>
      <c r="B1846" s="63" t="s">
        <v>650</v>
      </c>
      <c r="C1846" s="81" t="s">
        <v>651</v>
      </c>
      <c r="D1846" s="80">
        <v>2</v>
      </c>
      <c r="E1846" s="74" t="s">
        <v>14</v>
      </c>
      <c r="F1846" s="80">
        <v>2</v>
      </c>
      <c r="G1846" s="74">
        <v>4</v>
      </c>
      <c r="H1846" s="139">
        <v>45533</v>
      </c>
      <c r="I1846" s="195"/>
    </row>
    <row r="1847" spans="1:9" ht="15" customHeight="1">
      <c r="A1847" s="584">
        <v>106593</v>
      </c>
      <c r="B1847" s="386" t="s">
        <v>263</v>
      </c>
      <c r="C1847" s="392" t="s">
        <v>652</v>
      </c>
      <c r="D1847" s="505">
        <f>SUM(F1847:F1848)</f>
        <v>4.34</v>
      </c>
      <c r="E1847" s="202" t="s">
        <v>16</v>
      </c>
      <c r="F1847" s="254">
        <v>2.15</v>
      </c>
      <c r="G1847" s="392">
        <v>6</v>
      </c>
      <c r="H1847" s="394">
        <v>45532</v>
      </c>
      <c r="I1847" s="195"/>
    </row>
    <row r="1848" spans="1:9" ht="15.75" thickBot="1">
      <c r="A1848" s="585"/>
      <c r="B1848" s="387"/>
      <c r="C1848" s="393"/>
      <c r="D1848" s="437"/>
      <c r="E1848" s="203" t="s">
        <v>14</v>
      </c>
      <c r="F1848" s="256">
        <v>2.19</v>
      </c>
      <c r="G1848" s="393"/>
      <c r="H1848" s="427"/>
      <c r="I1848" s="195"/>
    </row>
    <row r="1849" spans="1:9" ht="15" customHeight="1">
      <c r="A1849" s="410">
        <v>117534</v>
      </c>
      <c r="B1849" s="386" t="s">
        <v>263</v>
      </c>
      <c r="C1849" s="392" t="s">
        <v>653</v>
      </c>
      <c r="D1849" s="505">
        <f>SUM(F1849:F1850)</f>
        <v>11.540000000000001</v>
      </c>
      <c r="E1849" s="202" t="s">
        <v>16</v>
      </c>
      <c r="F1849" s="254">
        <v>9.3000000000000007</v>
      </c>
      <c r="G1849" s="392">
        <v>13</v>
      </c>
      <c r="H1849" s="394">
        <v>45532</v>
      </c>
      <c r="I1849" s="195"/>
    </row>
    <row r="1850" spans="1:9" ht="15.75" thickBot="1">
      <c r="A1850" s="419"/>
      <c r="B1850" s="387"/>
      <c r="C1850" s="393"/>
      <c r="D1850" s="437"/>
      <c r="E1850" s="203" t="s">
        <v>14</v>
      </c>
      <c r="F1850" s="256">
        <v>2.2400000000000002</v>
      </c>
      <c r="G1850" s="393"/>
      <c r="H1850" s="427"/>
      <c r="I1850" s="195"/>
    </row>
    <row r="1851" spans="1:9" ht="15.75" thickBot="1">
      <c r="A1851" s="75">
        <v>176432</v>
      </c>
      <c r="B1851" s="63" t="s">
        <v>261</v>
      </c>
      <c r="C1851" s="74" t="s">
        <v>372</v>
      </c>
      <c r="D1851" s="80">
        <v>6.64</v>
      </c>
      <c r="E1851" s="74" t="s">
        <v>16</v>
      </c>
      <c r="F1851" s="80">
        <v>6.64</v>
      </c>
      <c r="G1851" s="74">
        <v>8</v>
      </c>
      <c r="H1851" s="139">
        <v>45532</v>
      </c>
      <c r="I1851" s="195"/>
    </row>
    <row r="1852" spans="1:9" ht="15.75" thickBot="1">
      <c r="A1852" s="62">
        <v>153542</v>
      </c>
      <c r="B1852" s="82" t="s">
        <v>54</v>
      </c>
      <c r="C1852" s="82" t="s">
        <v>654</v>
      </c>
      <c r="D1852" s="67">
        <v>1.8</v>
      </c>
      <c r="E1852" s="63" t="s">
        <v>26</v>
      </c>
      <c r="F1852" s="67">
        <v>1.8</v>
      </c>
      <c r="G1852" s="63">
        <v>3</v>
      </c>
      <c r="H1852" s="138">
        <v>45531</v>
      </c>
      <c r="I1852" s="195"/>
    </row>
    <row r="1853" spans="1:9">
      <c r="A1853" s="384">
        <v>150648</v>
      </c>
      <c r="B1853" s="576" t="s">
        <v>54</v>
      </c>
      <c r="C1853" s="576" t="s">
        <v>655</v>
      </c>
      <c r="D1853" s="396">
        <f>SUM(F1853:F1856)</f>
        <v>7.3999999999999995</v>
      </c>
      <c r="E1853" s="207" t="s">
        <v>43</v>
      </c>
      <c r="F1853" s="219">
        <v>1.8</v>
      </c>
      <c r="G1853" s="386">
        <v>9</v>
      </c>
      <c r="H1853" s="428">
        <v>45531</v>
      </c>
      <c r="I1853" s="195"/>
    </row>
    <row r="1854" spans="1:9">
      <c r="A1854" s="425"/>
      <c r="B1854" s="583"/>
      <c r="C1854" s="583"/>
      <c r="D1854" s="467"/>
      <c r="E1854" s="211" t="s">
        <v>26</v>
      </c>
      <c r="F1854" s="247">
        <v>4.3</v>
      </c>
      <c r="G1854" s="424"/>
      <c r="H1854" s="430"/>
      <c r="I1854" s="195"/>
    </row>
    <row r="1855" spans="1:9">
      <c r="A1855" s="425"/>
      <c r="B1855" s="583"/>
      <c r="C1855" s="583"/>
      <c r="D1855" s="467"/>
      <c r="E1855" s="211" t="s">
        <v>14</v>
      </c>
      <c r="F1855" s="247">
        <v>1</v>
      </c>
      <c r="G1855" s="424"/>
      <c r="H1855" s="430"/>
      <c r="I1855" s="195"/>
    </row>
    <row r="1856" spans="1:9" ht="15.75" thickBot="1">
      <c r="A1856" s="385"/>
      <c r="B1856" s="577"/>
      <c r="C1856" s="577"/>
      <c r="D1856" s="397"/>
      <c r="E1856" s="208" t="s">
        <v>16</v>
      </c>
      <c r="F1856" s="248">
        <v>0.3</v>
      </c>
      <c r="G1856" s="387"/>
      <c r="H1856" s="429"/>
      <c r="I1856" s="195"/>
    </row>
    <row r="1857" spans="1:9">
      <c r="A1857" s="384">
        <v>120529</v>
      </c>
      <c r="B1857" s="576" t="s">
        <v>54</v>
      </c>
      <c r="C1857" s="576" t="s">
        <v>656</v>
      </c>
      <c r="D1857" s="396">
        <f>SUM(F1857:F1859)</f>
        <v>3.81</v>
      </c>
      <c r="E1857" s="207" t="s">
        <v>43</v>
      </c>
      <c r="F1857" s="219">
        <v>0.5</v>
      </c>
      <c r="G1857" s="386">
        <v>5</v>
      </c>
      <c r="H1857" s="428">
        <v>45531</v>
      </c>
      <c r="I1857" s="195"/>
    </row>
    <row r="1858" spans="1:9">
      <c r="A1858" s="425"/>
      <c r="B1858" s="583"/>
      <c r="C1858" s="583"/>
      <c r="D1858" s="467"/>
      <c r="E1858" s="211" t="s">
        <v>14</v>
      </c>
      <c r="F1858" s="247">
        <v>1.48</v>
      </c>
      <c r="G1858" s="424"/>
      <c r="H1858" s="430"/>
      <c r="I1858" s="195"/>
    </row>
    <row r="1859" spans="1:9" ht="15.75" thickBot="1">
      <c r="A1859" s="385"/>
      <c r="B1859" s="577"/>
      <c r="C1859" s="577"/>
      <c r="D1859" s="397"/>
      <c r="E1859" s="208" t="s">
        <v>16</v>
      </c>
      <c r="F1859" s="248">
        <v>1.83</v>
      </c>
      <c r="G1859" s="387"/>
      <c r="H1859" s="429"/>
      <c r="I1859" s="195"/>
    </row>
    <row r="1860" spans="1:9" ht="15" customHeight="1">
      <c r="A1860" s="410">
        <v>173108</v>
      </c>
      <c r="B1860" s="386" t="s">
        <v>657</v>
      </c>
      <c r="C1860" s="392" t="s">
        <v>171</v>
      </c>
      <c r="D1860" s="505">
        <f>SUM(F1860:F1861)</f>
        <v>5.6</v>
      </c>
      <c r="E1860" s="202" t="s">
        <v>14</v>
      </c>
      <c r="F1860" s="254">
        <v>2.6</v>
      </c>
      <c r="G1860" s="392">
        <v>7</v>
      </c>
      <c r="H1860" s="394">
        <v>45531</v>
      </c>
      <c r="I1860" s="195"/>
    </row>
    <row r="1861" spans="1:9" ht="15.75" thickBot="1">
      <c r="A1861" s="419"/>
      <c r="B1861" s="387"/>
      <c r="C1861" s="393"/>
      <c r="D1861" s="437"/>
      <c r="E1861" s="203" t="s">
        <v>16</v>
      </c>
      <c r="F1861" s="256">
        <v>3</v>
      </c>
      <c r="G1861" s="393"/>
      <c r="H1861" s="427"/>
      <c r="I1861" s="195"/>
    </row>
    <row r="1862" spans="1:9" ht="15.75" thickBot="1">
      <c r="A1862" s="75">
        <v>120889</v>
      </c>
      <c r="B1862" s="63" t="s">
        <v>54</v>
      </c>
      <c r="C1862" s="74" t="s">
        <v>171</v>
      </c>
      <c r="D1862" s="80">
        <v>2.73</v>
      </c>
      <c r="E1862" s="74" t="s">
        <v>14</v>
      </c>
      <c r="F1862" s="80">
        <v>2.73</v>
      </c>
      <c r="G1862" s="74">
        <v>4</v>
      </c>
      <c r="H1862" s="139">
        <v>45525</v>
      </c>
      <c r="I1862" s="195"/>
    </row>
    <row r="1863" spans="1:9" ht="15" customHeight="1">
      <c r="A1863" s="410">
        <v>3103372</v>
      </c>
      <c r="B1863" s="386" t="s">
        <v>54</v>
      </c>
      <c r="C1863" s="202" t="s">
        <v>371</v>
      </c>
      <c r="D1863" s="254">
        <v>2.85</v>
      </c>
      <c r="E1863" s="202" t="s">
        <v>14</v>
      </c>
      <c r="F1863" s="254">
        <v>2.85</v>
      </c>
      <c r="G1863" s="202">
        <v>4</v>
      </c>
      <c r="H1863" s="394">
        <v>45525</v>
      </c>
      <c r="I1863" s="195"/>
    </row>
    <row r="1864" spans="1:9" ht="15.75" thickBot="1">
      <c r="A1864" s="419"/>
      <c r="B1864" s="387"/>
      <c r="C1864" s="203" t="s">
        <v>171</v>
      </c>
      <c r="D1864" s="256">
        <v>3.42</v>
      </c>
      <c r="E1864" s="203" t="s">
        <v>16</v>
      </c>
      <c r="F1864" s="256">
        <v>3.42</v>
      </c>
      <c r="G1864" s="203">
        <v>5</v>
      </c>
      <c r="H1864" s="427"/>
      <c r="I1864" s="195"/>
    </row>
    <row r="1865" spans="1:9" ht="15.75" thickBot="1">
      <c r="A1865" s="75">
        <v>118794</v>
      </c>
      <c r="B1865" s="63" t="s">
        <v>88</v>
      </c>
      <c r="C1865" s="74" t="s">
        <v>171</v>
      </c>
      <c r="D1865" s="80">
        <v>5.5</v>
      </c>
      <c r="E1865" s="74" t="s">
        <v>14</v>
      </c>
      <c r="F1865" s="80">
        <v>5.5</v>
      </c>
      <c r="G1865" s="74">
        <v>7</v>
      </c>
      <c r="H1865" s="139">
        <v>45525</v>
      </c>
      <c r="I1865" s="195"/>
    </row>
    <row r="1866" spans="1:9" ht="15.75" thickBot="1">
      <c r="A1866" s="75">
        <v>178417</v>
      </c>
      <c r="B1866" s="63" t="s">
        <v>137</v>
      </c>
      <c r="C1866" s="74" t="s">
        <v>171</v>
      </c>
      <c r="D1866" s="80">
        <v>4</v>
      </c>
      <c r="E1866" s="74" t="s">
        <v>14</v>
      </c>
      <c r="F1866" s="80">
        <v>4</v>
      </c>
      <c r="G1866" s="74">
        <v>6</v>
      </c>
      <c r="H1866" s="139">
        <v>45525</v>
      </c>
      <c r="I1866" s="195"/>
    </row>
    <row r="1867" spans="1:9">
      <c r="A1867" s="384">
        <v>108124</v>
      </c>
      <c r="B1867" s="386" t="s">
        <v>169</v>
      </c>
      <c r="C1867" s="207" t="s">
        <v>658</v>
      </c>
      <c r="D1867" s="219">
        <v>6.78</v>
      </c>
      <c r="E1867" s="207" t="s">
        <v>28</v>
      </c>
      <c r="F1867" s="219">
        <v>6.78</v>
      </c>
      <c r="G1867" s="207">
        <v>8</v>
      </c>
      <c r="H1867" s="428">
        <v>45532</v>
      </c>
      <c r="I1867" s="195"/>
    </row>
    <row r="1868" spans="1:9" ht="15.75" thickBot="1">
      <c r="A1868" s="385"/>
      <c r="B1868" s="387"/>
      <c r="C1868" s="208" t="s">
        <v>659</v>
      </c>
      <c r="D1868" s="248">
        <v>8</v>
      </c>
      <c r="E1868" s="203" t="s">
        <v>31</v>
      </c>
      <c r="F1868" s="256">
        <v>8</v>
      </c>
      <c r="G1868" s="208">
        <v>10</v>
      </c>
      <c r="H1868" s="429"/>
      <c r="I1868" s="195"/>
    </row>
    <row r="1869" spans="1:9" ht="15" customHeight="1">
      <c r="A1869" s="384">
        <v>173049</v>
      </c>
      <c r="B1869" s="386" t="s">
        <v>660</v>
      </c>
      <c r="C1869" s="207" t="s">
        <v>661</v>
      </c>
      <c r="D1869" s="219">
        <v>1.36</v>
      </c>
      <c r="E1869" s="207" t="s">
        <v>28</v>
      </c>
      <c r="F1869" s="219">
        <v>1.36</v>
      </c>
      <c r="G1869" s="207">
        <v>3</v>
      </c>
      <c r="H1869" s="428">
        <v>45534</v>
      </c>
      <c r="I1869" s="195"/>
    </row>
    <row r="1870" spans="1:9" ht="15.75" thickBot="1">
      <c r="A1870" s="385"/>
      <c r="B1870" s="387"/>
      <c r="C1870" s="208" t="s">
        <v>662</v>
      </c>
      <c r="D1870" s="248">
        <v>4.76</v>
      </c>
      <c r="E1870" s="208" t="s">
        <v>16</v>
      </c>
      <c r="F1870" s="248">
        <v>4.76</v>
      </c>
      <c r="G1870" s="208">
        <v>6</v>
      </c>
      <c r="H1870" s="429"/>
      <c r="I1870" s="195"/>
    </row>
    <row r="1871" spans="1:9" ht="15" customHeight="1">
      <c r="A1871" s="384">
        <v>3126164</v>
      </c>
      <c r="B1871" s="386" t="s">
        <v>660</v>
      </c>
      <c r="C1871" s="207" t="s">
        <v>663</v>
      </c>
      <c r="D1871" s="219">
        <v>4.47</v>
      </c>
      <c r="E1871" s="207" t="s">
        <v>16</v>
      </c>
      <c r="F1871" s="219">
        <v>4.47</v>
      </c>
      <c r="G1871" s="207">
        <v>6</v>
      </c>
      <c r="H1871" s="428">
        <v>45534</v>
      </c>
      <c r="I1871" s="195"/>
    </row>
    <row r="1872" spans="1:9" ht="15.75" thickBot="1">
      <c r="A1872" s="385"/>
      <c r="B1872" s="387"/>
      <c r="C1872" s="208" t="s">
        <v>664</v>
      </c>
      <c r="D1872" s="248">
        <v>1.65</v>
      </c>
      <c r="E1872" s="208" t="s">
        <v>28</v>
      </c>
      <c r="F1872" s="248">
        <v>1.65</v>
      </c>
      <c r="G1872" s="208">
        <v>3</v>
      </c>
      <c r="H1872" s="429"/>
      <c r="I1872" s="195"/>
    </row>
    <row r="1873" spans="1:9">
      <c r="A1873" s="384">
        <v>112377</v>
      </c>
      <c r="B1873" s="386" t="s">
        <v>137</v>
      </c>
      <c r="C1873" s="386" t="s">
        <v>665</v>
      </c>
      <c r="D1873" s="505">
        <v>15.23</v>
      </c>
      <c r="E1873" s="207" t="s">
        <v>14</v>
      </c>
      <c r="F1873" s="219">
        <v>3.76</v>
      </c>
      <c r="G1873" s="386">
        <v>17</v>
      </c>
      <c r="H1873" s="428">
        <v>45530</v>
      </c>
      <c r="I1873" s="195"/>
    </row>
    <row r="1874" spans="1:9">
      <c r="A1874" s="425"/>
      <c r="B1874" s="424"/>
      <c r="C1874" s="424"/>
      <c r="D1874" s="436"/>
      <c r="E1874" s="211" t="s">
        <v>22</v>
      </c>
      <c r="F1874" s="247">
        <v>4.8499999999999996</v>
      </c>
      <c r="G1874" s="424"/>
      <c r="H1874" s="430"/>
      <c r="I1874" s="195"/>
    </row>
    <row r="1875" spans="1:9" ht="15.75" thickBot="1">
      <c r="A1875" s="385"/>
      <c r="B1875" s="387"/>
      <c r="C1875" s="387"/>
      <c r="D1875" s="437"/>
      <c r="E1875" s="208" t="s">
        <v>20</v>
      </c>
      <c r="F1875" s="248">
        <v>6.62</v>
      </c>
      <c r="G1875" s="387"/>
      <c r="H1875" s="429"/>
      <c r="I1875" s="195"/>
    </row>
    <row r="1876" spans="1:9" ht="15.75" thickBot="1">
      <c r="A1876" s="62">
        <v>178689</v>
      </c>
      <c r="B1876" s="63" t="s">
        <v>657</v>
      </c>
      <c r="C1876" s="63" t="s">
        <v>666</v>
      </c>
      <c r="D1876" s="67">
        <v>3.8</v>
      </c>
      <c r="E1876" s="63" t="s">
        <v>62</v>
      </c>
      <c r="F1876" s="67">
        <v>3.8</v>
      </c>
      <c r="G1876" s="63">
        <v>5</v>
      </c>
      <c r="H1876" s="138">
        <v>45531</v>
      </c>
      <c r="I1876" s="195"/>
    </row>
    <row r="1877" spans="1:9" ht="15.75" thickBot="1">
      <c r="A1877" s="62">
        <v>177017</v>
      </c>
      <c r="B1877" s="63" t="s">
        <v>657</v>
      </c>
      <c r="C1877" s="63" t="s">
        <v>667</v>
      </c>
      <c r="D1877" s="67">
        <v>10.73</v>
      </c>
      <c r="E1877" s="63" t="s">
        <v>16</v>
      </c>
      <c r="F1877" s="67">
        <v>10.73</v>
      </c>
      <c r="G1877" s="63">
        <v>12</v>
      </c>
      <c r="H1877" s="138">
        <v>45531</v>
      </c>
      <c r="I1877" s="195"/>
    </row>
    <row r="1878" spans="1:9" ht="15" customHeight="1">
      <c r="A1878" s="384">
        <v>153640</v>
      </c>
      <c r="B1878" s="386" t="s">
        <v>40</v>
      </c>
      <c r="C1878" s="386" t="s">
        <v>171</v>
      </c>
      <c r="D1878" s="396">
        <v>6.47</v>
      </c>
      <c r="E1878" s="207" t="s">
        <v>20</v>
      </c>
      <c r="F1878" s="219">
        <v>3.3</v>
      </c>
      <c r="G1878" s="386">
        <v>8</v>
      </c>
      <c r="H1878" s="428">
        <v>45531</v>
      </c>
      <c r="I1878" s="195"/>
    </row>
    <row r="1879" spans="1:9">
      <c r="A1879" s="425"/>
      <c r="B1879" s="424"/>
      <c r="C1879" s="424"/>
      <c r="D1879" s="467"/>
      <c r="E1879" s="211" t="s">
        <v>31</v>
      </c>
      <c r="F1879" s="247">
        <v>0.95</v>
      </c>
      <c r="G1879" s="424"/>
      <c r="H1879" s="430"/>
      <c r="I1879" s="195"/>
    </row>
    <row r="1880" spans="1:9">
      <c r="A1880" s="425"/>
      <c r="B1880" s="424"/>
      <c r="C1880" s="424"/>
      <c r="D1880" s="467"/>
      <c r="E1880" s="220" t="s">
        <v>17</v>
      </c>
      <c r="F1880" s="255">
        <v>0.95</v>
      </c>
      <c r="G1880" s="424"/>
      <c r="H1880" s="430"/>
      <c r="I1880" s="195"/>
    </row>
    <row r="1881" spans="1:9">
      <c r="A1881" s="425"/>
      <c r="B1881" s="424"/>
      <c r="C1881" s="424"/>
      <c r="D1881" s="467"/>
      <c r="E1881" s="220" t="s">
        <v>39</v>
      </c>
      <c r="F1881" s="255">
        <v>1.26</v>
      </c>
      <c r="G1881" s="424"/>
      <c r="H1881" s="430"/>
      <c r="I1881" s="195"/>
    </row>
    <row r="1882" spans="1:9">
      <c r="A1882" s="425"/>
      <c r="B1882" s="424"/>
      <c r="C1882" s="424"/>
      <c r="D1882" s="467"/>
      <c r="E1882" s="220" t="s">
        <v>501</v>
      </c>
      <c r="F1882" s="255">
        <v>8.0000000000000002E-3</v>
      </c>
      <c r="G1882" s="424"/>
      <c r="H1882" s="430"/>
      <c r="I1882" s="195"/>
    </row>
    <row r="1883" spans="1:9">
      <c r="A1883" s="425"/>
      <c r="B1883" s="424"/>
      <c r="C1883" s="420" t="s">
        <v>371</v>
      </c>
      <c r="D1883" s="436">
        <v>5.21</v>
      </c>
      <c r="E1883" s="220" t="s">
        <v>20</v>
      </c>
      <c r="F1883" s="255">
        <v>3.3</v>
      </c>
      <c r="G1883" s="420">
        <v>7</v>
      </c>
      <c r="H1883" s="430"/>
      <c r="I1883" s="195"/>
    </row>
    <row r="1884" spans="1:9">
      <c r="A1884" s="425"/>
      <c r="B1884" s="424"/>
      <c r="C1884" s="420"/>
      <c r="D1884" s="436"/>
      <c r="E1884" s="220" t="s">
        <v>31</v>
      </c>
      <c r="F1884" s="255">
        <v>0.95</v>
      </c>
      <c r="G1884" s="420"/>
      <c r="H1884" s="430"/>
      <c r="I1884" s="195"/>
    </row>
    <row r="1885" spans="1:9">
      <c r="A1885" s="425"/>
      <c r="B1885" s="424"/>
      <c r="C1885" s="420"/>
      <c r="D1885" s="436"/>
      <c r="E1885" s="220" t="s">
        <v>17</v>
      </c>
      <c r="F1885" s="255">
        <v>0.95</v>
      </c>
      <c r="G1885" s="420"/>
      <c r="H1885" s="430"/>
      <c r="I1885" s="195"/>
    </row>
    <row r="1886" spans="1:9" ht="15.75" thickBot="1">
      <c r="A1886" s="385"/>
      <c r="B1886" s="387"/>
      <c r="C1886" s="393"/>
      <c r="D1886" s="437"/>
      <c r="E1886" s="203" t="s">
        <v>501</v>
      </c>
      <c r="F1886" s="256">
        <v>8.0000000000000002E-3</v>
      </c>
      <c r="G1886" s="393"/>
      <c r="H1886" s="429"/>
      <c r="I1886" s="195"/>
    </row>
    <row r="1887" spans="1:9" ht="15.75" thickBot="1">
      <c r="A1887" s="62">
        <v>153634</v>
      </c>
      <c r="B1887" s="63" t="s">
        <v>137</v>
      </c>
      <c r="C1887" s="63" t="s">
        <v>668</v>
      </c>
      <c r="D1887" s="67">
        <v>5.15</v>
      </c>
      <c r="E1887" s="63" t="s">
        <v>14</v>
      </c>
      <c r="F1887" s="67">
        <v>5.15</v>
      </c>
      <c r="G1887" s="63">
        <v>7</v>
      </c>
      <c r="H1887" s="138">
        <v>45530</v>
      </c>
      <c r="I1887" s="195"/>
    </row>
    <row r="1888" spans="1:9" ht="15.75" thickBot="1">
      <c r="A1888" s="62">
        <v>176179</v>
      </c>
      <c r="B1888" s="63" t="s">
        <v>183</v>
      </c>
      <c r="C1888" s="63">
        <v>1</v>
      </c>
      <c r="D1888" s="67">
        <v>11.58</v>
      </c>
      <c r="E1888" s="63" t="s">
        <v>20</v>
      </c>
      <c r="F1888" s="67">
        <v>11.58</v>
      </c>
      <c r="G1888" s="63">
        <v>13</v>
      </c>
      <c r="H1888" s="138">
        <v>45530</v>
      </c>
      <c r="I1888" s="195"/>
    </row>
    <row r="1889" spans="1:9" ht="15" customHeight="1">
      <c r="A1889" s="384">
        <v>89461</v>
      </c>
      <c r="B1889" s="386" t="s">
        <v>137</v>
      </c>
      <c r="C1889" s="202" t="s">
        <v>591</v>
      </c>
      <c r="D1889" s="219">
        <v>3.8</v>
      </c>
      <c r="E1889" s="207" t="s">
        <v>16</v>
      </c>
      <c r="F1889" s="219">
        <v>3.8</v>
      </c>
      <c r="G1889" s="207">
        <v>5</v>
      </c>
      <c r="H1889" s="428">
        <v>45530</v>
      </c>
      <c r="I1889" s="195"/>
    </row>
    <row r="1890" spans="1:9">
      <c r="A1890" s="425"/>
      <c r="B1890" s="424"/>
      <c r="C1890" s="211" t="s">
        <v>669</v>
      </c>
      <c r="D1890" s="247">
        <v>15.47</v>
      </c>
      <c r="E1890" s="211" t="s">
        <v>14</v>
      </c>
      <c r="F1890" s="247">
        <v>15.47</v>
      </c>
      <c r="G1890" s="211">
        <v>17</v>
      </c>
      <c r="H1890" s="430"/>
      <c r="I1890" s="195"/>
    </row>
    <row r="1891" spans="1:9">
      <c r="A1891" s="425"/>
      <c r="B1891" s="424"/>
      <c r="C1891" s="424" t="s">
        <v>670</v>
      </c>
      <c r="D1891" s="467">
        <v>11.22</v>
      </c>
      <c r="E1891" s="211" t="s">
        <v>31</v>
      </c>
      <c r="F1891" s="247">
        <v>5.22</v>
      </c>
      <c r="G1891" s="424">
        <v>13</v>
      </c>
      <c r="H1891" s="430"/>
      <c r="I1891" s="195"/>
    </row>
    <row r="1892" spans="1:9" ht="15.75" thickBot="1">
      <c r="A1892" s="385"/>
      <c r="B1892" s="387"/>
      <c r="C1892" s="387"/>
      <c r="D1892" s="397"/>
      <c r="E1892" s="203" t="s">
        <v>20</v>
      </c>
      <c r="F1892" s="256">
        <v>6</v>
      </c>
      <c r="G1892" s="387"/>
      <c r="H1892" s="429"/>
      <c r="I1892" s="195"/>
    </row>
    <row r="1893" spans="1:9" ht="15" customHeight="1">
      <c r="A1893" s="384">
        <v>172729</v>
      </c>
      <c r="B1893" s="386" t="s">
        <v>88</v>
      </c>
      <c r="C1893" s="390" t="s">
        <v>18</v>
      </c>
      <c r="D1893" s="396">
        <v>4</v>
      </c>
      <c r="E1893" s="207" t="s">
        <v>14</v>
      </c>
      <c r="F1893" s="219">
        <v>2</v>
      </c>
      <c r="G1893" s="386">
        <v>6</v>
      </c>
      <c r="H1893" s="428">
        <v>45526</v>
      </c>
      <c r="I1893" s="195"/>
    </row>
    <row r="1894" spans="1:9" ht="15.75" thickBot="1">
      <c r="A1894" s="385"/>
      <c r="B1894" s="387"/>
      <c r="C1894" s="391"/>
      <c r="D1894" s="397"/>
      <c r="E1894" s="208" t="s">
        <v>16</v>
      </c>
      <c r="F1894" s="248">
        <v>2</v>
      </c>
      <c r="G1894" s="387"/>
      <c r="H1894" s="429"/>
      <c r="I1894" s="195"/>
    </row>
    <row r="1895" spans="1:9" ht="15" customHeight="1">
      <c r="A1895" s="384">
        <v>89294</v>
      </c>
      <c r="B1895" s="386" t="s">
        <v>574</v>
      </c>
      <c r="C1895" s="209" t="s">
        <v>13</v>
      </c>
      <c r="D1895" s="219">
        <v>4</v>
      </c>
      <c r="E1895" s="207" t="s">
        <v>26</v>
      </c>
      <c r="F1895" s="219">
        <v>4</v>
      </c>
      <c r="G1895" s="207">
        <v>6</v>
      </c>
      <c r="H1895" s="428">
        <v>45527</v>
      </c>
      <c r="I1895" s="195"/>
    </row>
    <row r="1896" spans="1:9" ht="15.75" thickBot="1">
      <c r="A1896" s="385"/>
      <c r="B1896" s="387"/>
      <c r="C1896" s="210" t="s">
        <v>18</v>
      </c>
      <c r="D1896" s="248">
        <v>2.98</v>
      </c>
      <c r="E1896" s="208" t="s">
        <v>14</v>
      </c>
      <c r="F1896" s="248">
        <v>2.98</v>
      </c>
      <c r="G1896" s="208">
        <v>4</v>
      </c>
      <c r="H1896" s="429"/>
      <c r="I1896" s="195"/>
    </row>
    <row r="1897" spans="1:9" ht="15.75" thickBot="1">
      <c r="A1897" s="62">
        <v>3130084</v>
      </c>
      <c r="B1897" s="63" t="s">
        <v>574</v>
      </c>
      <c r="C1897" s="83" t="s">
        <v>18</v>
      </c>
      <c r="D1897" s="67">
        <v>2</v>
      </c>
      <c r="E1897" s="63" t="s">
        <v>16</v>
      </c>
      <c r="F1897" s="67">
        <v>2</v>
      </c>
      <c r="G1897" s="63">
        <v>4</v>
      </c>
      <c r="H1897" s="138">
        <v>45527</v>
      </c>
      <c r="I1897" s="195"/>
    </row>
    <row r="1898" spans="1:9" ht="15.75" thickBot="1">
      <c r="A1898" s="62">
        <v>3101261</v>
      </c>
      <c r="B1898" s="63" t="s">
        <v>137</v>
      </c>
      <c r="C1898" s="83" t="s">
        <v>18</v>
      </c>
      <c r="D1898" s="67">
        <v>2</v>
      </c>
      <c r="E1898" s="63" t="s">
        <v>20</v>
      </c>
      <c r="F1898" s="67">
        <v>2</v>
      </c>
      <c r="G1898" s="63">
        <v>4</v>
      </c>
      <c r="H1898" s="138">
        <v>45530</v>
      </c>
      <c r="I1898" s="195"/>
    </row>
    <row r="1899" spans="1:9" ht="15.75" thickBot="1">
      <c r="A1899" s="62">
        <v>172733</v>
      </c>
      <c r="B1899" s="63" t="s">
        <v>40</v>
      </c>
      <c r="C1899" s="83" t="s">
        <v>18</v>
      </c>
      <c r="D1899" s="67">
        <v>2</v>
      </c>
      <c r="E1899" s="63" t="s">
        <v>14</v>
      </c>
      <c r="F1899" s="67">
        <v>2</v>
      </c>
      <c r="G1899" s="63">
        <v>4</v>
      </c>
      <c r="H1899" s="138">
        <v>45530</v>
      </c>
      <c r="I1899" s="195"/>
    </row>
    <row r="1900" spans="1:9" ht="15.75" thickBot="1">
      <c r="A1900" s="62">
        <v>175403</v>
      </c>
      <c r="B1900" s="63" t="s">
        <v>574</v>
      </c>
      <c r="C1900" s="84" t="s">
        <v>18</v>
      </c>
      <c r="D1900" s="67">
        <v>2</v>
      </c>
      <c r="E1900" s="63" t="s">
        <v>14</v>
      </c>
      <c r="F1900" s="67">
        <v>2</v>
      </c>
      <c r="G1900" s="63">
        <v>4</v>
      </c>
      <c r="H1900" s="138">
        <v>45527</v>
      </c>
      <c r="I1900" s="195"/>
    </row>
    <row r="1901" spans="1:9" ht="15.75" thickBot="1">
      <c r="A1901" s="62">
        <v>90740</v>
      </c>
      <c r="B1901" s="63" t="s">
        <v>51</v>
      </c>
      <c r="C1901" s="84" t="s">
        <v>18</v>
      </c>
      <c r="D1901" s="67">
        <v>2</v>
      </c>
      <c r="E1901" s="63" t="s">
        <v>14</v>
      </c>
      <c r="F1901" s="67">
        <v>2</v>
      </c>
      <c r="G1901" s="63">
        <v>4</v>
      </c>
      <c r="H1901" s="138">
        <v>45525</v>
      </c>
      <c r="I1901" s="195"/>
    </row>
    <row r="1902" spans="1:9" ht="15.75" thickBot="1">
      <c r="A1902" s="62">
        <v>151051</v>
      </c>
      <c r="B1902" s="63" t="s">
        <v>51</v>
      </c>
      <c r="C1902" s="84" t="s">
        <v>18</v>
      </c>
      <c r="D1902" s="67">
        <v>2</v>
      </c>
      <c r="E1902" s="63" t="s">
        <v>20</v>
      </c>
      <c r="F1902" s="67">
        <v>2</v>
      </c>
      <c r="G1902" s="63">
        <v>4</v>
      </c>
      <c r="H1902" s="138">
        <v>45525</v>
      </c>
      <c r="I1902" s="195"/>
    </row>
    <row r="1903" spans="1:9" ht="15.75" thickBot="1">
      <c r="A1903" s="62">
        <v>120437</v>
      </c>
      <c r="B1903" s="63" t="s">
        <v>671</v>
      </c>
      <c r="C1903" s="84" t="s">
        <v>18</v>
      </c>
      <c r="D1903" s="67">
        <v>5</v>
      </c>
      <c r="E1903" s="63" t="s">
        <v>16</v>
      </c>
      <c r="F1903" s="67">
        <v>5</v>
      </c>
      <c r="G1903" s="63">
        <v>7</v>
      </c>
      <c r="H1903" s="138">
        <v>45527</v>
      </c>
      <c r="I1903" s="195"/>
    </row>
    <row r="1904" spans="1:9" ht="15" customHeight="1">
      <c r="A1904" s="410">
        <v>150826</v>
      </c>
      <c r="B1904" s="580" t="s">
        <v>224</v>
      </c>
      <c r="C1904" s="392" t="s">
        <v>672</v>
      </c>
      <c r="D1904" s="505">
        <v>10</v>
      </c>
      <c r="E1904" s="85" t="s">
        <v>20</v>
      </c>
      <c r="F1904" s="254">
        <v>7.5</v>
      </c>
      <c r="G1904" s="386">
        <v>12</v>
      </c>
      <c r="H1904" s="394">
        <v>45533</v>
      </c>
      <c r="I1904" s="195"/>
    </row>
    <row r="1905" spans="1:9" ht="15.75" thickBot="1">
      <c r="A1905" s="419"/>
      <c r="B1905" s="581"/>
      <c r="C1905" s="393"/>
      <c r="D1905" s="437"/>
      <c r="E1905" s="86" t="s">
        <v>17</v>
      </c>
      <c r="F1905" s="256">
        <v>2.5</v>
      </c>
      <c r="G1905" s="387"/>
      <c r="H1905" s="427"/>
      <c r="I1905" s="195"/>
    </row>
    <row r="1906" spans="1:9" ht="15" customHeight="1">
      <c r="A1906" s="410">
        <v>119234</v>
      </c>
      <c r="B1906" s="580" t="s">
        <v>88</v>
      </c>
      <c r="C1906" s="392" t="s">
        <v>673</v>
      </c>
      <c r="D1906" s="505">
        <v>9.86</v>
      </c>
      <c r="E1906" s="85" t="s">
        <v>14</v>
      </c>
      <c r="F1906" s="254">
        <v>5.0999999999999996</v>
      </c>
      <c r="G1906" s="386">
        <v>11</v>
      </c>
      <c r="H1906" s="394">
        <v>45532</v>
      </c>
      <c r="I1906" s="195"/>
    </row>
    <row r="1907" spans="1:9">
      <c r="A1907" s="418"/>
      <c r="B1907" s="582"/>
      <c r="C1907" s="420"/>
      <c r="D1907" s="436"/>
      <c r="E1907" s="87" t="s">
        <v>22</v>
      </c>
      <c r="F1907" s="255">
        <v>0.27</v>
      </c>
      <c r="G1907" s="424"/>
      <c r="H1907" s="426"/>
      <c r="I1907" s="195"/>
    </row>
    <row r="1908" spans="1:9">
      <c r="A1908" s="418"/>
      <c r="B1908" s="582"/>
      <c r="C1908" s="420"/>
      <c r="D1908" s="436"/>
      <c r="E1908" s="87" t="s">
        <v>16</v>
      </c>
      <c r="F1908" s="255">
        <v>3.53</v>
      </c>
      <c r="G1908" s="424"/>
      <c r="H1908" s="426"/>
      <c r="I1908" s="195"/>
    </row>
    <row r="1909" spans="1:9" ht="15.75" thickBot="1">
      <c r="A1909" s="419"/>
      <c r="B1909" s="581"/>
      <c r="C1909" s="393"/>
      <c r="D1909" s="437"/>
      <c r="E1909" s="88" t="s">
        <v>17</v>
      </c>
      <c r="F1909" s="256">
        <v>0.96</v>
      </c>
      <c r="G1909" s="387"/>
      <c r="H1909" s="427"/>
      <c r="I1909" s="195"/>
    </row>
    <row r="1910" spans="1:9" ht="15" customHeight="1">
      <c r="A1910" s="578">
        <v>106256</v>
      </c>
      <c r="B1910" s="580" t="s">
        <v>88</v>
      </c>
      <c r="C1910" s="202" t="s">
        <v>674</v>
      </c>
      <c r="D1910" s="254">
        <v>0.8</v>
      </c>
      <c r="E1910" s="89" t="s">
        <v>14</v>
      </c>
      <c r="F1910" s="90">
        <v>0.8</v>
      </c>
      <c r="G1910" s="202">
        <v>2</v>
      </c>
      <c r="H1910" s="394">
        <v>45530</v>
      </c>
      <c r="I1910" s="195"/>
    </row>
    <row r="1911" spans="1:9" ht="15.75" thickBot="1">
      <c r="A1911" s="579"/>
      <c r="B1911" s="581"/>
      <c r="C1911" s="203" t="s">
        <v>675</v>
      </c>
      <c r="D1911" s="256">
        <v>4.5999999999999996</v>
      </c>
      <c r="E1911" s="203" t="s">
        <v>16</v>
      </c>
      <c r="F1911" s="256">
        <v>4.5999999999999996</v>
      </c>
      <c r="G1911" s="203">
        <v>6</v>
      </c>
      <c r="H1911" s="427"/>
      <c r="I1911" s="195"/>
    </row>
    <row r="1912" spans="1:9" ht="15.75" thickBot="1">
      <c r="A1912" s="62">
        <v>150665</v>
      </c>
      <c r="B1912" s="63" t="s">
        <v>676</v>
      </c>
      <c r="C1912" s="63" t="s">
        <v>677</v>
      </c>
      <c r="D1912" s="67">
        <v>16</v>
      </c>
      <c r="E1912" s="63" t="s">
        <v>14</v>
      </c>
      <c r="F1912" s="67">
        <v>16</v>
      </c>
      <c r="G1912" s="63">
        <v>18</v>
      </c>
      <c r="H1912" s="138">
        <v>45530</v>
      </c>
      <c r="I1912" s="195"/>
    </row>
    <row r="1913" spans="1:9" ht="15" customHeight="1">
      <c r="A1913" s="384">
        <v>94899</v>
      </c>
      <c r="B1913" s="386" t="s">
        <v>676</v>
      </c>
      <c r="C1913" s="386" t="s">
        <v>576</v>
      </c>
      <c r="D1913" s="396">
        <v>10</v>
      </c>
      <c r="E1913" s="207" t="s">
        <v>20</v>
      </c>
      <c r="F1913" s="219">
        <v>4.95</v>
      </c>
      <c r="G1913" s="386">
        <v>12</v>
      </c>
      <c r="H1913" s="428">
        <v>45530</v>
      </c>
      <c r="I1913" s="195"/>
    </row>
    <row r="1914" spans="1:9">
      <c r="A1914" s="425"/>
      <c r="B1914" s="424"/>
      <c r="C1914" s="424"/>
      <c r="D1914" s="467"/>
      <c r="E1914" s="211" t="s">
        <v>31</v>
      </c>
      <c r="F1914" s="247">
        <v>1.65</v>
      </c>
      <c r="G1914" s="424"/>
      <c r="H1914" s="430"/>
      <c r="I1914" s="195"/>
    </row>
    <row r="1915" spans="1:9">
      <c r="A1915" s="425"/>
      <c r="B1915" s="424"/>
      <c r="C1915" s="424"/>
      <c r="D1915" s="467"/>
      <c r="E1915" s="211" t="s">
        <v>16</v>
      </c>
      <c r="F1915" s="247">
        <v>3.4</v>
      </c>
      <c r="G1915" s="424"/>
      <c r="H1915" s="430"/>
      <c r="I1915" s="195"/>
    </row>
    <row r="1916" spans="1:9">
      <c r="A1916" s="425"/>
      <c r="B1916" s="424"/>
      <c r="C1916" s="424" t="s">
        <v>678</v>
      </c>
      <c r="D1916" s="467">
        <v>16.03</v>
      </c>
      <c r="E1916" s="211" t="s">
        <v>20</v>
      </c>
      <c r="F1916" s="247">
        <v>3.93</v>
      </c>
      <c r="G1916" s="424">
        <v>18</v>
      </c>
      <c r="H1916" s="430"/>
      <c r="I1916" s="195"/>
    </row>
    <row r="1917" spans="1:9">
      <c r="A1917" s="425"/>
      <c r="B1917" s="424"/>
      <c r="C1917" s="424"/>
      <c r="D1917" s="467"/>
      <c r="E1917" s="211" t="s">
        <v>17</v>
      </c>
      <c r="F1917" s="247">
        <v>1.95</v>
      </c>
      <c r="G1917" s="424"/>
      <c r="H1917" s="430"/>
      <c r="I1917" s="195"/>
    </row>
    <row r="1918" spans="1:9">
      <c r="A1918" s="425"/>
      <c r="B1918" s="424"/>
      <c r="C1918" s="424"/>
      <c r="D1918" s="467"/>
      <c r="E1918" s="211" t="s">
        <v>31</v>
      </c>
      <c r="F1918" s="247">
        <v>1.95</v>
      </c>
      <c r="G1918" s="424"/>
      <c r="H1918" s="430"/>
      <c r="I1918" s="195"/>
    </row>
    <row r="1919" spans="1:9">
      <c r="A1919" s="425"/>
      <c r="B1919" s="424"/>
      <c r="C1919" s="424"/>
      <c r="D1919" s="467"/>
      <c r="E1919" s="211" t="s">
        <v>16</v>
      </c>
      <c r="F1919" s="247">
        <v>3.2</v>
      </c>
      <c r="G1919" s="424"/>
      <c r="H1919" s="430"/>
      <c r="I1919" s="195"/>
    </row>
    <row r="1920" spans="1:9" ht="15.75" thickBot="1">
      <c r="A1920" s="385"/>
      <c r="B1920" s="387"/>
      <c r="C1920" s="387"/>
      <c r="D1920" s="397"/>
      <c r="E1920" s="208" t="s">
        <v>14</v>
      </c>
      <c r="F1920" s="248">
        <v>5</v>
      </c>
      <c r="G1920" s="387"/>
      <c r="H1920" s="429"/>
      <c r="I1920" s="195"/>
    </row>
    <row r="1921" spans="1:9" ht="15" customHeight="1">
      <c r="A1921" s="384">
        <v>150671</v>
      </c>
      <c r="B1921" s="386" t="s">
        <v>676</v>
      </c>
      <c r="C1921" s="207" t="s">
        <v>679</v>
      </c>
      <c r="D1921" s="219">
        <v>9.5</v>
      </c>
      <c r="E1921" s="207" t="s">
        <v>14</v>
      </c>
      <c r="F1921" s="219">
        <v>9.5</v>
      </c>
      <c r="G1921" s="207">
        <v>11</v>
      </c>
      <c r="H1921" s="428">
        <v>45530</v>
      </c>
      <c r="I1921" s="195"/>
    </row>
    <row r="1922" spans="1:9" ht="15.75" thickBot="1">
      <c r="A1922" s="385"/>
      <c r="B1922" s="387"/>
      <c r="C1922" s="208" t="s">
        <v>680</v>
      </c>
      <c r="D1922" s="248">
        <v>26.8</v>
      </c>
      <c r="E1922" s="208" t="s">
        <v>16</v>
      </c>
      <c r="F1922" s="248">
        <v>26.8</v>
      </c>
      <c r="G1922" s="208">
        <v>28</v>
      </c>
      <c r="H1922" s="429"/>
      <c r="I1922" s="195"/>
    </row>
    <row r="1923" spans="1:9">
      <c r="A1923" s="410">
        <v>3101227</v>
      </c>
      <c r="B1923" s="386" t="s">
        <v>650</v>
      </c>
      <c r="C1923" s="202">
        <v>1</v>
      </c>
      <c r="D1923" s="254">
        <v>4.8</v>
      </c>
      <c r="E1923" s="202" t="s">
        <v>14</v>
      </c>
      <c r="F1923" s="254">
        <v>4.8</v>
      </c>
      <c r="G1923" s="202">
        <v>6</v>
      </c>
      <c r="H1923" s="394">
        <v>45525</v>
      </c>
      <c r="I1923" s="195"/>
    </row>
    <row r="1924" spans="1:9">
      <c r="A1924" s="418"/>
      <c r="B1924" s="424"/>
      <c r="C1924" s="420">
        <v>2</v>
      </c>
      <c r="D1924" s="436">
        <v>2.8</v>
      </c>
      <c r="E1924" s="220" t="s">
        <v>20</v>
      </c>
      <c r="F1924" s="255">
        <v>2</v>
      </c>
      <c r="G1924" s="420">
        <v>4</v>
      </c>
      <c r="H1924" s="426"/>
      <c r="I1924" s="195"/>
    </row>
    <row r="1925" spans="1:9" ht="15.75" thickBot="1">
      <c r="A1925" s="419"/>
      <c r="B1925" s="387"/>
      <c r="C1925" s="393"/>
      <c r="D1925" s="437"/>
      <c r="E1925" s="203" t="s">
        <v>17</v>
      </c>
      <c r="F1925" s="256">
        <v>0.8</v>
      </c>
      <c r="G1925" s="393"/>
      <c r="H1925" s="427"/>
      <c r="I1925" s="195"/>
    </row>
    <row r="1926" spans="1:9" ht="15.75" thickBot="1">
      <c r="A1926" s="75">
        <v>175976</v>
      </c>
      <c r="B1926" s="63" t="s">
        <v>650</v>
      </c>
      <c r="C1926" s="74">
        <v>1</v>
      </c>
      <c r="D1926" s="67">
        <v>4.8</v>
      </c>
      <c r="E1926" s="63" t="s">
        <v>14</v>
      </c>
      <c r="F1926" s="80">
        <v>4.8</v>
      </c>
      <c r="G1926" s="74">
        <v>6</v>
      </c>
      <c r="H1926" s="139">
        <v>45525</v>
      </c>
      <c r="I1926" s="195"/>
    </row>
    <row r="1927" spans="1:9">
      <c r="A1927" s="410">
        <v>3126106</v>
      </c>
      <c r="B1927" s="386" t="s">
        <v>671</v>
      </c>
      <c r="C1927" s="386">
        <v>1</v>
      </c>
      <c r="D1927" s="396">
        <v>8</v>
      </c>
      <c r="E1927" s="207" t="s">
        <v>21</v>
      </c>
      <c r="F1927" s="254">
        <v>4</v>
      </c>
      <c r="G1927" s="392">
        <v>10</v>
      </c>
      <c r="H1927" s="394">
        <v>45525</v>
      </c>
      <c r="I1927" s="195"/>
    </row>
    <row r="1928" spans="1:9" ht="15.75" thickBot="1">
      <c r="A1928" s="419"/>
      <c r="B1928" s="387"/>
      <c r="C1928" s="387"/>
      <c r="D1928" s="397"/>
      <c r="E1928" s="203" t="s">
        <v>20</v>
      </c>
      <c r="F1928" s="256">
        <v>4</v>
      </c>
      <c r="G1928" s="393"/>
      <c r="H1928" s="427"/>
      <c r="I1928" s="195"/>
    </row>
    <row r="1929" spans="1:9">
      <c r="A1929" s="410">
        <v>98804</v>
      </c>
      <c r="B1929" s="386" t="s">
        <v>40</v>
      </c>
      <c r="C1929" s="392">
        <v>1</v>
      </c>
      <c r="D1929" s="505">
        <v>12.9</v>
      </c>
      <c r="E1929" s="202" t="s">
        <v>22</v>
      </c>
      <c r="F1929" s="254">
        <v>3</v>
      </c>
      <c r="G1929" s="392">
        <v>14</v>
      </c>
      <c r="H1929" s="394">
        <v>45524</v>
      </c>
      <c r="I1929" s="195"/>
    </row>
    <row r="1930" spans="1:9">
      <c r="A1930" s="418"/>
      <c r="B1930" s="424"/>
      <c r="C1930" s="420"/>
      <c r="D1930" s="436"/>
      <c r="E1930" s="220" t="s">
        <v>31</v>
      </c>
      <c r="F1930" s="255" t="s">
        <v>681</v>
      </c>
      <c r="G1930" s="420"/>
      <c r="H1930" s="426"/>
      <c r="I1930" s="195"/>
    </row>
    <row r="1931" spans="1:9">
      <c r="A1931" s="418"/>
      <c r="B1931" s="424"/>
      <c r="C1931" s="420"/>
      <c r="D1931" s="436"/>
      <c r="E1931" s="220" t="s">
        <v>14</v>
      </c>
      <c r="F1931" s="255" t="s">
        <v>681</v>
      </c>
      <c r="G1931" s="420"/>
      <c r="H1931" s="426"/>
      <c r="I1931" s="195"/>
    </row>
    <row r="1932" spans="1:9">
      <c r="A1932" s="418"/>
      <c r="B1932" s="424"/>
      <c r="C1932" s="420"/>
      <c r="D1932" s="436"/>
      <c r="E1932" s="220" t="s">
        <v>29</v>
      </c>
      <c r="F1932" s="255">
        <v>1</v>
      </c>
      <c r="G1932" s="420"/>
      <c r="H1932" s="426"/>
      <c r="I1932" s="195"/>
    </row>
    <row r="1933" spans="1:9">
      <c r="A1933" s="418"/>
      <c r="B1933" s="424"/>
      <c r="C1933" s="420"/>
      <c r="D1933" s="436"/>
      <c r="E1933" s="220" t="s">
        <v>20</v>
      </c>
      <c r="F1933" s="255">
        <v>3</v>
      </c>
      <c r="G1933" s="420"/>
      <c r="H1933" s="426"/>
      <c r="I1933" s="195"/>
    </row>
    <row r="1934" spans="1:9">
      <c r="A1934" s="418"/>
      <c r="B1934" s="424"/>
      <c r="C1934" s="420"/>
      <c r="D1934" s="436"/>
      <c r="E1934" s="220" t="s">
        <v>17</v>
      </c>
      <c r="F1934" s="255">
        <v>2</v>
      </c>
      <c r="G1934" s="420"/>
      <c r="H1934" s="426"/>
      <c r="I1934" s="195"/>
    </row>
    <row r="1935" spans="1:9">
      <c r="A1935" s="418"/>
      <c r="B1935" s="424"/>
      <c r="C1935" s="420"/>
      <c r="D1935" s="436"/>
      <c r="E1935" s="220" t="s">
        <v>291</v>
      </c>
      <c r="F1935" s="255">
        <v>1.9</v>
      </c>
      <c r="G1935" s="420"/>
      <c r="H1935" s="426"/>
      <c r="I1935" s="195"/>
    </row>
    <row r="1936" spans="1:9" ht="15.75" thickBot="1">
      <c r="A1936" s="419"/>
      <c r="B1936" s="387"/>
      <c r="C1936" s="393"/>
      <c r="D1936" s="437"/>
      <c r="E1936" s="203" t="s">
        <v>15</v>
      </c>
      <c r="F1936" s="256">
        <v>2</v>
      </c>
      <c r="G1936" s="393"/>
      <c r="H1936" s="427"/>
      <c r="I1936" s="195"/>
    </row>
    <row r="1937" spans="1:9" ht="15" customHeight="1">
      <c r="A1937" s="410">
        <v>177963</v>
      </c>
      <c r="B1937" s="386" t="s">
        <v>40</v>
      </c>
      <c r="C1937" s="392">
        <v>1</v>
      </c>
      <c r="D1937" s="505">
        <v>2.4</v>
      </c>
      <c r="E1937" s="202" t="s">
        <v>20</v>
      </c>
      <c r="F1937" s="254">
        <v>1.6</v>
      </c>
      <c r="G1937" s="392">
        <v>4</v>
      </c>
      <c r="H1937" s="394">
        <v>45524</v>
      </c>
      <c r="I1937" s="195"/>
    </row>
    <row r="1938" spans="1:9" ht="15.75" thickBot="1">
      <c r="A1938" s="419"/>
      <c r="B1938" s="387"/>
      <c r="C1938" s="393"/>
      <c r="D1938" s="437"/>
      <c r="E1938" s="203" t="s">
        <v>17</v>
      </c>
      <c r="F1938" s="256">
        <v>0.8</v>
      </c>
      <c r="G1938" s="393"/>
      <c r="H1938" s="427"/>
      <c r="I1938" s="195"/>
    </row>
    <row r="1939" spans="1:9" ht="15" customHeight="1">
      <c r="A1939" s="384">
        <v>111335</v>
      </c>
      <c r="B1939" s="386" t="s">
        <v>40</v>
      </c>
      <c r="C1939" s="392">
        <v>1</v>
      </c>
      <c r="D1939" s="505">
        <v>5</v>
      </c>
      <c r="E1939" s="202" t="s">
        <v>29</v>
      </c>
      <c r="F1939" s="254">
        <v>3</v>
      </c>
      <c r="G1939" s="392">
        <v>7</v>
      </c>
      <c r="H1939" s="394">
        <v>45524</v>
      </c>
      <c r="I1939" s="195"/>
    </row>
    <row r="1940" spans="1:9" ht="15.75" thickBot="1">
      <c r="A1940" s="385"/>
      <c r="B1940" s="387"/>
      <c r="C1940" s="393"/>
      <c r="D1940" s="437"/>
      <c r="E1940" s="203" t="s">
        <v>22</v>
      </c>
      <c r="F1940" s="256">
        <v>2</v>
      </c>
      <c r="G1940" s="393"/>
      <c r="H1940" s="427"/>
      <c r="I1940" s="195"/>
    </row>
    <row r="1941" spans="1:9" ht="15" customHeight="1">
      <c r="A1941" s="384">
        <v>90624</v>
      </c>
      <c r="B1941" s="386" t="s">
        <v>88</v>
      </c>
      <c r="C1941" s="386">
        <v>1</v>
      </c>
      <c r="D1941" s="396">
        <v>3.9</v>
      </c>
      <c r="E1941" s="202" t="s">
        <v>22</v>
      </c>
      <c r="F1941" s="254">
        <v>1.95</v>
      </c>
      <c r="G1941" s="386">
        <v>5</v>
      </c>
      <c r="H1941" s="428">
        <v>45524</v>
      </c>
      <c r="I1941" s="195"/>
    </row>
    <row r="1942" spans="1:9">
      <c r="A1942" s="425"/>
      <c r="B1942" s="424"/>
      <c r="C1942" s="424"/>
      <c r="D1942" s="467"/>
      <c r="E1942" s="220" t="s">
        <v>14</v>
      </c>
      <c r="F1942" s="255">
        <v>0.49</v>
      </c>
      <c r="G1942" s="424"/>
      <c r="H1942" s="573"/>
      <c r="I1942" s="195"/>
    </row>
    <row r="1943" spans="1:9">
      <c r="A1943" s="425"/>
      <c r="B1943" s="424"/>
      <c r="C1943" s="424"/>
      <c r="D1943" s="467"/>
      <c r="E1943" s="220" t="s">
        <v>35</v>
      </c>
      <c r="F1943" s="255">
        <v>0.49</v>
      </c>
      <c r="G1943" s="424"/>
      <c r="H1943" s="573"/>
      <c r="I1943" s="195"/>
    </row>
    <row r="1944" spans="1:9">
      <c r="A1944" s="425"/>
      <c r="B1944" s="424"/>
      <c r="C1944" s="424"/>
      <c r="D1944" s="467"/>
      <c r="E1944" s="220" t="s">
        <v>16</v>
      </c>
      <c r="F1944" s="255">
        <v>0.49</v>
      </c>
      <c r="G1944" s="424"/>
      <c r="H1944" s="573"/>
      <c r="I1944" s="195"/>
    </row>
    <row r="1945" spans="1:9" ht="15.75" thickBot="1">
      <c r="A1945" s="385"/>
      <c r="B1945" s="387"/>
      <c r="C1945" s="387"/>
      <c r="D1945" s="397"/>
      <c r="E1945" s="203" t="s">
        <v>26</v>
      </c>
      <c r="F1945" s="256">
        <v>0.48</v>
      </c>
      <c r="G1945" s="387"/>
      <c r="H1945" s="575"/>
      <c r="I1945" s="195"/>
    </row>
    <row r="1946" spans="1:9">
      <c r="A1946" s="384">
        <v>87675</v>
      </c>
      <c r="B1946" s="386" t="s">
        <v>137</v>
      </c>
      <c r="C1946" s="392" t="s">
        <v>682</v>
      </c>
      <c r="D1946" s="396">
        <v>6.78</v>
      </c>
      <c r="E1946" s="202" t="s">
        <v>14</v>
      </c>
      <c r="F1946" s="254">
        <v>4</v>
      </c>
      <c r="G1946" s="392">
        <v>8</v>
      </c>
      <c r="H1946" s="394">
        <v>45524</v>
      </c>
      <c r="I1946" s="195"/>
    </row>
    <row r="1947" spans="1:9">
      <c r="A1947" s="425"/>
      <c r="B1947" s="424"/>
      <c r="C1947" s="420"/>
      <c r="D1947" s="467"/>
      <c r="E1947" s="211" t="s">
        <v>20</v>
      </c>
      <c r="F1947" s="247">
        <v>2.78</v>
      </c>
      <c r="G1947" s="420"/>
      <c r="H1947" s="423"/>
      <c r="I1947" s="195"/>
    </row>
    <row r="1948" spans="1:9">
      <c r="A1948" s="425"/>
      <c r="B1948" s="424"/>
      <c r="C1948" s="424" t="s">
        <v>542</v>
      </c>
      <c r="D1948" s="467">
        <v>2</v>
      </c>
      <c r="E1948" s="211" t="s">
        <v>31</v>
      </c>
      <c r="F1948" s="247">
        <v>1</v>
      </c>
      <c r="G1948" s="420">
        <v>4</v>
      </c>
      <c r="H1948" s="423"/>
      <c r="I1948" s="195"/>
    </row>
    <row r="1949" spans="1:9">
      <c r="A1949" s="425"/>
      <c r="B1949" s="424"/>
      <c r="C1949" s="424"/>
      <c r="D1949" s="467"/>
      <c r="E1949" s="211" t="s">
        <v>20</v>
      </c>
      <c r="F1949" s="247">
        <v>0.5</v>
      </c>
      <c r="G1949" s="420"/>
      <c r="H1949" s="423"/>
      <c r="I1949" s="195"/>
    </row>
    <row r="1950" spans="1:9">
      <c r="A1950" s="425"/>
      <c r="B1950" s="424"/>
      <c r="C1950" s="424"/>
      <c r="D1950" s="467"/>
      <c r="E1950" s="211" t="s">
        <v>17</v>
      </c>
      <c r="F1950" s="247">
        <v>0.5</v>
      </c>
      <c r="G1950" s="420"/>
      <c r="H1950" s="423"/>
      <c r="I1950" s="195"/>
    </row>
    <row r="1951" spans="1:9">
      <c r="A1951" s="425"/>
      <c r="B1951" s="424"/>
      <c r="C1951" s="424" t="s">
        <v>683</v>
      </c>
      <c r="D1951" s="467">
        <v>6.86</v>
      </c>
      <c r="E1951" s="211" t="s">
        <v>15</v>
      </c>
      <c r="F1951" s="247">
        <v>2.86</v>
      </c>
      <c r="G1951" s="420">
        <v>8</v>
      </c>
      <c r="H1951" s="423"/>
      <c r="I1951" s="195"/>
    </row>
    <row r="1952" spans="1:9" ht="15.75" thickBot="1">
      <c r="A1952" s="385"/>
      <c r="B1952" s="387"/>
      <c r="C1952" s="387"/>
      <c r="D1952" s="397"/>
      <c r="E1952" s="208" t="s">
        <v>22</v>
      </c>
      <c r="F1952" s="248">
        <v>4</v>
      </c>
      <c r="G1952" s="393"/>
      <c r="H1952" s="395"/>
      <c r="I1952" s="195"/>
    </row>
    <row r="1953" spans="1:9" ht="15" customHeight="1">
      <c r="A1953" s="410">
        <v>93212</v>
      </c>
      <c r="B1953" s="386" t="s">
        <v>88</v>
      </c>
      <c r="C1953" s="207" t="s">
        <v>684</v>
      </c>
      <c r="D1953" s="219">
        <v>3</v>
      </c>
      <c r="E1953" s="207" t="s">
        <v>20</v>
      </c>
      <c r="F1953" s="219">
        <v>3</v>
      </c>
      <c r="G1953" s="202">
        <v>5</v>
      </c>
      <c r="H1953" s="394">
        <v>45524</v>
      </c>
      <c r="I1953" s="195"/>
    </row>
    <row r="1954" spans="1:9" ht="15.75" thickBot="1">
      <c r="A1954" s="419"/>
      <c r="B1954" s="387"/>
      <c r="C1954" s="203" t="s">
        <v>685</v>
      </c>
      <c r="D1954" s="248">
        <v>3</v>
      </c>
      <c r="E1954" s="203" t="s">
        <v>14</v>
      </c>
      <c r="F1954" s="256">
        <v>3</v>
      </c>
      <c r="G1954" s="203">
        <v>5</v>
      </c>
      <c r="H1954" s="395"/>
      <c r="I1954" s="195"/>
    </row>
    <row r="1955" spans="1:9" ht="15.75" thickBot="1">
      <c r="A1955" s="75">
        <v>3103719</v>
      </c>
      <c r="B1955" s="63" t="s">
        <v>183</v>
      </c>
      <c r="C1955" s="74">
        <v>1</v>
      </c>
      <c r="D1955" s="80">
        <v>2.4</v>
      </c>
      <c r="E1955" s="74" t="s">
        <v>16</v>
      </c>
      <c r="F1955" s="80">
        <v>2.4</v>
      </c>
      <c r="G1955" s="74">
        <v>4</v>
      </c>
      <c r="H1955" s="139">
        <v>45530</v>
      </c>
      <c r="I1955" s="195"/>
    </row>
    <row r="1956" spans="1:9" ht="15.75" thickBot="1">
      <c r="A1956" s="75">
        <v>3153684</v>
      </c>
      <c r="B1956" s="63" t="s">
        <v>183</v>
      </c>
      <c r="C1956" s="74">
        <v>1</v>
      </c>
      <c r="D1956" s="80">
        <v>1</v>
      </c>
      <c r="E1956" s="74" t="s">
        <v>16</v>
      </c>
      <c r="F1956" s="80">
        <v>1</v>
      </c>
      <c r="G1956" s="74">
        <v>3</v>
      </c>
      <c r="H1956" s="139">
        <v>45530</v>
      </c>
      <c r="I1956" s="195"/>
    </row>
    <row r="1957" spans="1:9" ht="15.75" thickBot="1">
      <c r="A1957" s="75">
        <v>119345</v>
      </c>
      <c r="B1957" s="63" t="s">
        <v>54</v>
      </c>
      <c r="C1957" s="74">
        <v>1</v>
      </c>
      <c r="D1957" s="80">
        <v>1.5</v>
      </c>
      <c r="E1957" s="74" t="s">
        <v>43</v>
      </c>
      <c r="F1957" s="80">
        <v>1.5</v>
      </c>
      <c r="G1957" s="74">
        <v>3</v>
      </c>
      <c r="H1957" s="139">
        <v>45532</v>
      </c>
      <c r="I1957" s="195"/>
    </row>
    <row r="1958" spans="1:9" ht="15.75" thickBot="1">
      <c r="A1958" s="75">
        <v>3129801</v>
      </c>
      <c r="B1958" s="63" t="s">
        <v>54</v>
      </c>
      <c r="C1958" s="74" t="s">
        <v>686</v>
      </c>
      <c r="D1958" s="80">
        <v>3</v>
      </c>
      <c r="E1958" s="74" t="s">
        <v>26</v>
      </c>
      <c r="F1958" s="80">
        <v>3</v>
      </c>
      <c r="G1958" s="74">
        <v>5</v>
      </c>
      <c r="H1958" s="139">
        <v>45532</v>
      </c>
      <c r="I1958" s="195"/>
    </row>
    <row r="1959" spans="1:9" ht="15.75" thickBot="1">
      <c r="A1959" s="75">
        <v>3126774</v>
      </c>
      <c r="B1959" s="63" t="s">
        <v>34</v>
      </c>
      <c r="C1959" s="74">
        <v>1</v>
      </c>
      <c r="D1959" s="80">
        <v>2.7</v>
      </c>
      <c r="E1959" s="74" t="s">
        <v>14</v>
      </c>
      <c r="F1959" s="80">
        <v>2.7</v>
      </c>
      <c r="G1959" s="74">
        <v>4</v>
      </c>
      <c r="H1959" s="139">
        <v>45532</v>
      </c>
      <c r="I1959" s="195"/>
    </row>
    <row r="1960" spans="1:9" ht="15.75" thickBot="1">
      <c r="A1960" s="75">
        <v>114316</v>
      </c>
      <c r="B1960" s="63" t="s">
        <v>137</v>
      </c>
      <c r="C1960" s="74">
        <v>1</v>
      </c>
      <c r="D1960" s="80">
        <v>1</v>
      </c>
      <c r="E1960" s="74" t="s">
        <v>14</v>
      </c>
      <c r="F1960" s="80">
        <v>1</v>
      </c>
      <c r="G1960" s="74">
        <v>3</v>
      </c>
      <c r="H1960" s="139">
        <v>45532</v>
      </c>
      <c r="I1960" s="195"/>
    </row>
    <row r="1961" spans="1:9" ht="15" customHeight="1">
      <c r="A1961" s="410">
        <v>88584</v>
      </c>
      <c r="B1961" s="386" t="s">
        <v>40</v>
      </c>
      <c r="C1961" s="386">
        <v>1</v>
      </c>
      <c r="D1961" s="396">
        <v>4</v>
      </c>
      <c r="E1961" s="207" t="s">
        <v>20</v>
      </c>
      <c r="F1961" s="219">
        <v>1</v>
      </c>
      <c r="G1961" s="392">
        <v>6</v>
      </c>
      <c r="H1961" s="394">
        <v>45530</v>
      </c>
      <c r="I1961" s="195"/>
    </row>
    <row r="1962" spans="1:9">
      <c r="A1962" s="418"/>
      <c r="B1962" s="424"/>
      <c r="C1962" s="424"/>
      <c r="D1962" s="467"/>
      <c r="E1962" s="211" t="s">
        <v>31</v>
      </c>
      <c r="F1962" s="247">
        <v>1</v>
      </c>
      <c r="G1962" s="420"/>
      <c r="H1962" s="423"/>
      <c r="I1962" s="195"/>
    </row>
    <row r="1963" spans="1:9">
      <c r="A1963" s="418"/>
      <c r="B1963" s="424"/>
      <c r="C1963" s="424"/>
      <c r="D1963" s="467"/>
      <c r="E1963" s="211" t="s">
        <v>14</v>
      </c>
      <c r="F1963" s="247">
        <v>1</v>
      </c>
      <c r="G1963" s="420"/>
      <c r="H1963" s="423"/>
      <c r="I1963" s="195"/>
    </row>
    <row r="1964" spans="1:9">
      <c r="A1964" s="418"/>
      <c r="B1964" s="424"/>
      <c r="C1964" s="424"/>
      <c r="D1964" s="467"/>
      <c r="E1964" s="211" t="s">
        <v>16</v>
      </c>
      <c r="F1964" s="247">
        <v>0.5</v>
      </c>
      <c r="G1964" s="420"/>
      <c r="H1964" s="423"/>
      <c r="I1964" s="195"/>
    </row>
    <row r="1965" spans="1:9" ht="15.75" thickBot="1">
      <c r="A1965" s="419"/>
      <c r="B1965" s="387"/>
      <c r="C1965" s="387"/>
      <c r="D1965" s="397"/>
      <c r="E1965" s="208" t="s">
        <v>22</v>
      </c>
      <c r="F1965" s="248">
        <v>0.5</v>
      </c>
      <c r="G1965" s="393"/>
      <c r="H1965" s="395"/>
      <c r="I1965" s="195"/>
    </row>
    <row r="1966" spans="1:9" ht="15" customHeight="1">
      <c r="A1966" s="384">
        <v>90507</v>
      </c>
      <c r="B1966" s="386" t="s">
        <v>88</v>
      </c>
      <c r="C1966" s="392">
        <v>2</v>
      </c>
      <c r="D1966" s="505">
        <v>1.05</v>
      </c>
      <c r="E1966" s="207" t="s">
        <v>20</v>
      </c>
      <c r="F1966" s="219">
        <v>0.24</v>
      </c>
      <c r="G1966" s="392">
        <v>3</v>
      </c>
      <c r="H1966" s="394">
        <v>45531</v>
      </c>
      <c r="I1966" s="195"/>
    </row>
    <row r="1967" spans="1:9">
      <c r="A1967" s="425"/>
      <c r="B1967" s="424"/>
      <c r="C1967" s="420"/>
      <c r="D1967" s="436"/>
      <c r="E1967" s="211" t="s">
        <v>31</v>
      </c>
      <c r="F1967" s="247">
        <v>0.25</v>
      </c>
      <c r="G1967" s="420"/>
      <c r="H1967" s="423"/>
      <c r="I1967" s="195"/>
    </row>
    <row r="1968" spans="1:9">
      <c r="A1968" s="425"/>
      <c r="B1968" s="424"/>
      <c r="C1968" s="420"/>
      <c r="D1968" s="436"/>
      <c r="E1968" s="211" t="s">
        <v>17</v>
      </c>
      <c r="F1968" s="247">
        <v>0.39</v>
      </c>
      <c r="G1968" s="420"/>
      <c r="H1968" s="423"/>
      <c r="I1968" s="195"/>
    </row>
    <row r="1969" spans="1:9" ht="15.75" thickBot="1">
      <c r="A1969" s="385"/>
      <c r="B1969" s="387"/>
      <c r="C1969" s="393"/>
      <c r="D1969" s="437"/>
      <c r="E1969" s="208" t="s">
        <v>14</v>
      </c>
      <c r="F1969" s="248">
        <v>0.17</v>
      </c>
      <c r="G1969" s="393"/>
      <c r="H1969" s="395"/>
      <c r="I1969" s="195"/>
    </row>
    <row r="1970" spans="1:9" ht="15" customHeight="1">
      <c r="A1970" s="384">
        <v>109643</v>
      </c>
      <c r="B1970" s="386" t="s">
        <v>88</v>
      </c>
      <c r="C1970" s="386">
        <v>1</v>
      </c>
      <c r="D1970" s="505">
        <v>3.89</v>
      </c>
      <c r="E1970" s="207" t="s">
        <v>20</v>
      </c>
      <c r="F1970" s="219">
        <v>1.05</v>
      </c>
      <c r="G1970" s="392">
        <v>5</v>
      </c>
      <c r="H1970" s="394">
        <v>45531</v>
      </c>
      <c r="I1970" s="195"/>
    </row>
    <row r="1971" spans="1:9">
      <c r="A1971" s="425"/>
      <c r="B1971" s="424"/>
      <c r="C1971" s="424"/>
      <c r="D1971" s="436"/>
      <c r="E1971" s="211" t="s">
        <v>31</v>
      </c>
      <c r="F1971" s="247">
        <v>1.05</v>
      </c>
      <c r="G1971" s="420"/>
      <c r="H1971" s="423"/>
      <c r="I1971" s="195"/>
    </row>
    <row r="1972" spans="1:9" ht="15.75" thickBot="1">
      <c r="A1972" s="385"/>
      <c r="B1972" s="387"/>
      <c r="C1972" s="387"/>
      <c r="D1972" s="437"/>
      <c r="E1972" s="208" t="s">
        <v>16</v>
      </c>
      <c r="F1972" s="248">
        <v>1.79</v>
      </c>
      <c r="G1972" s="393"/>
      <c r="H1972" s="395"/>
      <c r="I1972" s="195"/>
    </row>
    <row r="1973" spans="1:9">
      <c r="A1973" s="384">
        <v>3101808</v>
      </c>
      <c r="B1973" s="386" t="s">
        <v>197</v>
      </c>
      <c r="C1973" s="207" t="s">
        <v>687</v>
      </c>
      <c r="D1973" s="219">
        <v>1.06</v>
      </c>
      <c r="E1973" s="207" t="s">
        <v>43</v>
      </c>
      <c r="F1973" s="219">
        <v>1.06</v>
      </c>
      <c r="G1973" s="207">
        <v>3</v>
      </c>
      <c r="H1973" s="226">
        <v>45532</v>
      </c>
      <c r="I1973" s="195"/>
    </row>
    <row r="1974" spans="1:9" ht="15.75" thickBot="1">
      <c r="A1974" s="385"/>
      <c r="B1974" s="387"/>
      <c r="C1974" s="208" t="s">
        <v>688</v>
      </c>
      <c r="D1974" s="248">
        <v>2.54</v>
      </c>
      <c r="E1974" s="208" t="s">
        <v>16</v>
      </c>
      <c r="F1974" s="248">
        <v>2.54</v>
      </c>
      <c r="G1974" s="208">
        <v>4</v>
      </c>
      <c r="H1974" s="243">
        <v>45532</v>
      </c>
      <c r="I1974" s="195"/>
    </row>
    <row r="1975" spans="1:9">
      <c r="A1975" s="384">
        <v>99346</v>
      </c>
      <c r="B1975" s="386" t="s">
        <v>197</v>
      </c>
      <c r="C1975" s="207" t="s">
        <v>689</v>
      </c>
      <c r="D1975" s="219">
        <v>3.96</v>
      </c>
      <c r="E1975" s="207" t="s">
        <v>14</v>
      </c>
      <c r="F1975" s="219">
        <v>3.96</v>
      </c>
      <c r="G1975" s="207">
        <v>5</v>
      </c>
      <c r="H1975" s="226">
        <v>45532</v>
      </c>
      <c r="I1975" s="195"/>
    </row>
    <row r="1976" spans="1:9" ht="15.75" thickBot="1">
      <c r="A1976" s="385"/>
      <c r="B1976" s="387"/>
      <c r="C1976" s="208" t="s">
        <v>690</v>
      </c>
      <c r="D1976" s="248">
        <v>5.07</v>
      </c>
      <c r="E1976" s="208" t="s">
        <v>15</v>
      </c>
      <c r="F1976" s="248">
        <v>5.07</v>
      </c>
      <c r="G1976" s="208">
        <v>7</v>
      </c>
      <c r="H1976" s="243">
        <v>45532</v>
      </c>
      <c r="I1976" s="195"/>
    </row>
    <row r="1977" spans="1:9" ht="15.75" thickBot="1">
      <c r="A1977" s="62">
        <v>175150</v>
      </c>
      <c r="B1977" s="63" t="s">
        <v>25</v>
      </c>
      <c r="C1977" s="63" t="s">
        <v>691</v>
      </c>
      <c r="D1977" s="67">
        <v>3</v>
      </c>
      <c r="E1977" s="63" t="s">
        <v>16</v>
      </c>
      <c r="F1977" s="67">
        <v>3</v>
      </c>
      <c r="G1977" s="63">
        <v>5</v>
      </c>
      <c r="H1977" s="138">
        <v>45532</v>
      </c>
      <c r="I1977" s="195"/>
    </row>
    <row r="1978" spans="1:9" ht="15.75" thickBot="1">
      <c r="A1978" s="62">
        <v>95464</v>
      </c>
      <c r="B1978" s="63" t="s">
        <v>63</v>
      </c>
      <c r="C1978" s="63" t="s">
        <v>171</v>
      </c>
      <c r="D1978" s="67">
        <v>4</v>
      </c>
      <c r="E1978" s="63" t="s">
        <v>14</v>
      </c>
      <c r="F1978" s="67">
        <v>4</v>
      </c>
      <c r="G1978" s="63">
        <v>6</v>
      </c>
      <c r="H1978" s="138">
        <v>45532</v>
      </c>
      <c r="I1978" s="195"/>
    </row>
    <row r="1979" spans="1:9" ht="15" customHeight="1">
      <c r="A1979" s="384">
        <v>155432</v>
      </c>
      <c r="B1979" s="386" t="s">
        <v>24</v>
      </c>
      <c r="C1979" s="386" t="s">
        <v>692</v>
      </c>
      <c r="D1979" s="396">
        <f>SUM(F1979:F1983)</f>
        <v>43.79</v>
      </c>
      <c r="E1979" s="207" t="s">
        <v>20</v>
      </c>
      <c r="F1979" s="219">
        <v>11.59</v>
      </c>
      <c r="G1979" s="386">
        <v>45</v>
      </c>
      <c r="H1979" s="428">
        <v>45532</v>
      </c>
      <c r="I1979" s="195"/>
    </row>
    <row r="1980" spans="1:9">
      <c r="A1980" s="425"/>
      <c r="B1980" s="424"/>
      <c r="C1980" s="424"/>
      <c r="D1980" s="467"/>
      <c r="E1980" s="211" t="s">
        <v>17</v>
      </c>
      <c r="F1980" s="247">
        <v>5</v>
      </c>
      <c r="G1980" s="424"/>
      <c r="H1980" s="430"/>
      <c r="I1980" s="195"/>
    </row>
    <row r="1981" spans="1:9">
      <c r="A1981" s="425"/>
      <c r="B1981" s="424"/>
      <c r="C1981" s="424"/>
      <c r="D1981" s="467"/>
      <c r="E1981" s="211" t="s">
        <v>31</v>
      </c>
      <c r="F1981" s="247">
        <v>1</v>
      </c>
      <c r="G1981" s="424"/>
      <c r="H1981" s="430"/>
      <c r="I1981" s="195"/>
    </row>
    <row r="1982" spans="1:9">
      <c r="A1982" s="425"/>
      <c r="B1982" s="424"/>
      <c r="C1982" s="424"/>
      <c r="D1982" s="467"/>
      <c r="E1982" s="211" t="s">
        <v>16</v>
      </c>
      <c r="F1982" s="247">
        <v>11.2</v>
      </c>
      <c r="G1982" s="424"/>
      <c r="H1982" s="430"/>
      <c r="I1982" s="195"/>
    </row>
    <row r="1983" spans="1:9" ht="15.75" thickBot="1">
      <c r="A1983" s="385"/>
      <c r="B1983" s="387"/>
      <c r="C1983" s="387"/>
      <c r="D1983" s="397"/>
      <c r="E1983" s="208" t="s">
        <v>14</v>
      </c>
      <c r="F1983" s="248">
        <v>15</v>
      </c>
      <c r="G1983" s="387"/>
      <c r="H1983" s="429"/>
      <c r="I1983" s="195"/>
    </row>
    <row r="1984" spans="1:9">
      <c r="A1984" s="384">
        <v>175699</v>
      </c>
      <c r="B1984" s="386" t="s">
        <v>121</v>
      </c>
      <c r="C1984" s="386" t="s">
        <v>693</v>
      </c>
      <c r="D1984" s="396">
        <v>9</v>
      </c>
      <c r="E1984" s="207" t="s">
        <v>16</v>
      </c>
      <c r="F1984" s="219">
        <v>4.5</v>
      </c>
      <c r="G1984" s="386">
        <v>11</v>
      </c>
      <c r="H1984" s="428">
        <v>45531</v>
      </c>
      <c r="I1984" s="195"/>
    </row>
    <row r="1985" spans="1:9" ht="15.75" thickBot="1">
      <c r="A1985" s="385"/>
      <c r="B1985" s="387"/>
      <c r="C1985" s="387"/>
      <c r="D1985" s="397"/>
      <c r="E1985" s="208" t="s">
        <v>14</v>
      </c>
      <c r="F1985" s="248">
        <v>4.5</v>
      </c>
      <c r="G1985" s="387"/>
      <c r="H1985" s="429"/>
      <c r="I1985" s="195"/>
    </row>
    <row r="1986" spans="1:9" ht="15" customHeight="1">
      <c r="A1986" s="384">
        <v>153395</v>
      </c>
      <c r="B1986" s="386" t="s">
        <v>30</v>
      </c>
      <c r="C1986" s="386" t="s">
        <v>694</v>
      </c>
      <c r="D1986" s="396">
        <v>8</v>
      </c>
      <c r="E1986" s="207" t="s">
        <v>22</v>
      </c>
      <c r="F1986" s="219">
        <v>6</v>
      </c>
      <c r="G1986" s="386">
        <v>10</v>
      </c>
      <c r="H1986" s="428">
        <v>45531</v>
      </c>
      <c r="I1986" s="195"/>
    </row>
    <row r="1987" spans="1:9" ht="15.75" thickBot="1">
      <c r="A1987" s="385"/>
      <c r="B1987" s="387"/>
      <c r="C1987" s="387"/>
      <c r="D1987" s="397"/>
      <c r="E1987" s="208" t="s">
        <v>29</v>
      </c>
      <c r="F1987" s="248">
        <v>2</v>
      </c>
      <c r="G1987" s="387"/>
      <c r="H1987" s="429"/>
      <c r="I1987" s="195"/>
    </row>
    <row r="1988" spans="1:9" ht="15" customHeight="1">
      <c r="A1988" s="384">
        <v>111708</v>
      </c>
      <c r="B1988" s="386" t="s">
        <v>30</v>
      </c>
      <c r="C1988" s="386" t="s">
        <v>695</v>
      </c>
      <c r="D1988" s="396">
        <f>SUM(F1988:F1990)</f>
        <v>18.86</v>
      </c>
      <c r="E1988" s="207" t="s">
        <v>14</v>
      </c>
      <c r="F1988" s="219">
        <v>5.63</v>
      </c>
      <c r="G1988" s="386">
        <v>20</v>
      </c>
      <c r="H1988" s="428">
        <v>45531</v>
      </c>
      <c r="I1988" s="195"/>
    </row>
    <row r="1989" spans="1:9">
      <c r="A1989" s="425"/>
      <c r="B1989" s="424"/>
      <c r="C1989" s="424"/>
      <c r="D1989" s="467"/>
      <c r="E1989" s="211" t="s">
        <v>16</v>
      </c>
      <c r="F1989" s="247">
        <v>8.99</v>
      </c>
      <c r="G1989" s="424"/>
      <c r="H1989" s="430"/>
      <c r="I1989" s="195"/>
    </row>
    <row r="1990" spans="1:9">
      <c r="A1990" s="425"/>
      <c r="B1990" s="424"/>
      <c r="C1990" s="424"/>
      <c r="D1990" s="467"/>
      <c r="E1990" s="211" t="s">
        <v>22</v>
      </c>
      <c r="F1990" s="247">
        <v>4.24</v>
      </c>
      <c r="G1990" s="424"/>
      <c r="H1990" s="430"/>
      <c r="I1990" s="195"/>
    </row>
    <row r="1991" spans="1:9">
      <c r="A1991" s="425"/>
      <c r="B1991" s="424"/>
      <c r="C1991" s="424" t="s">
        <v>696</v>
      </c>
      <c r="D1991" s="467">
        <v>6.65</v>
      </c>
      <c r="E1991" s="211" t="s">
        <v>20</v>
      </c>
      <c r="F1991" s="247">
        <v>5.09</v>
      </c>
      <c r="G1991" s="424">
        <v>8</v>
      </c>
      <c r="H1991" s="430">
        <v>45531</v>
      </c>
      <c r="I1991" s="195"/>
    </row>
    <row r="1992" spans="1:9" ht="15.75" thickBot="1">
      <c r="A1992" s="385"/>
      <c r="B1992" s="387"/>
      <c r="C1992" s="387"/>
      <c r="D1992" s="397"/>
      <c r="E1992" s="208" t="s">
        <v>17</v>
      </c>
      <c r="F1992" s="248">
        <v>1.56</v>
      </c>
      <c r="G1992" s="387"/>
      <c r="H1992" s="429"/>
      <c r="I1992" s="195"/>
    </row>
    <row r="1993" spans="1:9">
      <c r="A1993" s="384">
        <v>164368</v>
      </c>
      <c r="B1993" s="386" t="s">
        <v>41</v>
      </c>
      <c r="C1993" s="386" t="s">
        <v>697</v>
      </c>
      <c r="D1993" s="396">
        <v>9.48</v>
      </c>
      <c r="E1993" s="207" t="s">
        <v>14</v>
      </c>
      <c r="F1993" s="219">
        <v>1.98</v>
      </c>
      <c r="G1993" s="386">
        <v>11</v>
      </c>
      <c r="H1993" s="428">
        <v>45530</v>
      </c>
      <c r="I1993" s="195"/>
    </row>
    <row r="1994" spans="1:9" ht="15.75" thickBot="1">
      <c r="A1994" s="385"/>
      <c r="B1994" s="387"/>
      <c r="C1994" s="387"/>
      <c r="D1994" s="397"/>
      <c r="E1994" s="208" t="s">
        <v>16</v>
      </c>
      <c r="F1994" s="248">
        <v>7.5</v>
      </c>
      <c r="G1994" s="387"/>
      <c r="H1994" s="429"/>
      <c r="I1994" s="195"/>
    </row>
    <row r="1995" spans="1:9">
      <c r="A1995" s="384">
        <v>89494</v>
      </c>
      <c r="B1995" s="386" t="s">
        <v>42</v>
      </c>
      <c r="C1995" s="386" t="s">
        <v>698</v>
      </c>
      <c r="D1995" s="396">
        <v>13.49</v>
      </c>
      <c r="E1995" s="207" t="s">
        <v>14</v>
      </c>
      <c r="F1995" s="219">
        <v>6.97</v>
      </c>
      <c r="G1995" s="386">
        <v>15</v>
      </c>
      <c r="H1995" s="428">
        <v>45530</v>
      </c>
      <c r="I1995" s="195"/>
    </row>
    <row r="1996" spans="1:9" ht="15.75" thickBot="1">
      <c r="A1996" s="385"/>
      <c r="B1996" s="387"/>
      <c r="C1996" s="387"/>
      <c r="D1996" s="397"/>
      <c r="E1996" s="208" t="s">
        <v>16</v>
      </c>
      <c r="F1996" s="248">
        <v>6.52</v>
      </c>
      <c r="G1996" s="387"/>
      <c r="H1996" s="429"/>
      <c r="I1996" s="195"/>
    </row>
    <row r="1997" spans="1:9">
      <c r="A1997" s="384">
        <v>98142</v>
      </c>
      <c r="B1997" s="386" t="s">
        <v>42</v>
      </c>
      <c r="C1997" s="207" t="s">
        <v>699</v>
      </c>
      <c r="D1997" s="219">
        <v>4</v>
      </c>
      <c r="E1997" s="207" t="s">
        <v>16</v>
      </c>
      <c r="F1997" s="219">
        <v>4</v>
      </c>
      <c r="G1997" s="207">
        <v>6</v>
      </c>
      <c r="H1997" s="226">
        <v>45531</v>
      </c>
      <c r="I1997" s="195"/>
    </row>
    <row r="1998" spans="1:9">
      <c r="A1998" s="425"/>
      <c r="B1998" s="424"/>
      <c r="C1998" s="424" t="s">
        <v>700</v>
      </c>
      <c r="D1998" s="467">
        <v>7</v>
      </c>
      <c r="E1998" s="211" t="s">
        <v>14</v>
      </c>
      <c r="F1998" s="247">
        <v>2.5</v>
      </c>
      <c r="G1998" s="424">
        <v>9</v>
      </c>
      <c r="H1998" s="430">
        <v>45531</v>
      </c>
      <c r="I1998" s="195"/>
    </row>
    <row r="1999" spans="1:9" ht="15.75" thickBot="1">
      <c r="A1999" s="385"/>
      <c r="B1999" s="387"/>
      <c r="C1999" s="387"/>
      <c r="D1999" s="397"/>
      <c r="E1999" s="208" t="s">
        <v>16</v>
      </c>
      <c r="F1999" s="248">
        <v>4.5</v>
      </c>
      <c r="G1999" s="387"/>
      <c r="H1999" s="429"/>
      <c r="I1999" s="195"/>
    </row>
    <row r="2000" spans="1:9">
      <c r="A2000" s="384">
        <v>3125743</v>
      </c>
      <c r="B2000" s="386" t="s">
        <v>12</v>
      </c>
      <c r="C2000" s="386" t="s">
        <v>171</v>
      </c>
      <c r="D2000" s="396">
        <v>19</v>
      </c>
      <c r="E2000" s="207" t="s">
        <v>14</v>
      </c>
      <c r="F2000" s="219">
        <v>7.1</v>
      </c>
      <c r="G2000" s="386">
        <v>21</v>
      </c>
      <c r="H2000" s="428">
        <v>45532</v>
      </c>
      <c r="I2000" s="195"/>
    </row>
    <row r="2001" spans="1:9" ht="15.75" thickBot="1">
      <c r="A2001" s="385"/>
      <c r="B2001" s="387"/>
      <c r="C2001" s="387"/>
      <c r="D2001" s="397"/>
      <c r="E2001" s="208" t="s">
        <v>16</v>
      </c>
      <c r="F2001" s="248">
        <v>11.9</v>
      </c>
      <c r="G2001" s="387"/>
      <c r="H2001" s="429"/>
      <c r="I2001" s="195"/>
    </row>
    <row r="2002" spans="1:9" ht="15" customHeight="1">
      <c r="A2002" s="384">
        <v>154895</v>
      </c>
      <c r="B2002" s="386" t="s">
        <v>63</v>
      </c>
      <c r="C2002" s="244" t="s">
        <v>701</v>
      </c>
      <c r="D2002" s="219">
        <v>4.8</v>
      </c>
      <c r="E2002" s="207" t="s">
        <v>14</v>
      </c>
      <c r="F2002" s="219">
        <v>4.8</v>
      </c>
      <c r="G2002" s="207">
        <v>6</v>
      </c>
      <c r="H2002" s="428">
        <v>45532</v>
      </c>
      <c r="I2002" s="195"/>
    </row>
    <row r="2003" spans="1:9">
      <c r="A2003" s="425"/>
      <c r="B2003" s="424"/>
      <c r="C2003" s="245" t="s">
        <v>702</v>
      </c>
      <c r="D2003" s="247">
        <v>3.8</v>
      </c>
      <c r="E2003" s="211" t="s">
        <v>14</v>
      </c>
      <c r="F2003" s="247">
        <v>3.8</v>
      </c>
      <c r="G2003" s="211">
        <v>5</v>
      </c>
      <c r="H2003" s="430"/>
      <c r="I2003" s="195"/>
    </row>
    <row r="2004" spans="1:9" ht="15.75" thickBot="1">
      <c r="A2004" s="385"/>
      <c r="B2004" s="387"/>
      <c r="C2004" s="246" t="s">
        <v>703</v>
      </c>
      <c r="D2004" s="248">
        <v>12.5</v>
      </c>
      <c r="E2004" s="208" t="s">
        <v>16</v>
      </c>
      <c r="F2004" s="248">
        <v>12.5</v>
      </c>
      <c r="G2004" s="208">
        <v>14</v>
      </c>
      <c r="H2004" s="429"/>
      <c r="I2004" s="195"/>
    </row>
    <row r="2005" spans="1:9" ht="15" customHeight="1">
      <c r="A2005" s="384">
        <v>3103758</v>
      </c>
      <c r="B2005" s="386" t="s">
        <v>12</v>
      </c>
      <c r="C2005" s="386" t="s">
        <v>704</v>
      </c>
      <c r="D2005" s="396">
        <f>SUM(F2005:F2006)</f>
        <v>14.4</v>
      </c>
      <c r="E2005" s="207" t="s">
        <v>14</v>
      </c>
      <c r="F2005" s="219">
        <v>9.4</v>
      </c>
      <c r="G2005" s="386">
        <v>16</v>
      </c>
      <c r="H2005" s="428">
        <v>45533</v>
      </c>
      <c r="I2005" s="195"/>
    </row>
    <row r="2006" spans="1:9" ht="15.75" thickBot="1">
      <c r="A2006" s="385"/>
      <c r="B2006" s="387"/>
      <c r="C2006" s="387"/>
      <c r="D2006" s="397"/>
      <c r="E2006" s="208" t="s">
        <v>16</v>
      </c>
      <c r="F2006" s="248">
        <v>5</v>
      </c>
      <c r="G2006" s="387"/>
      <c r="H2006" s="429"/>
      <c r="I2006" s="195"/>
    </row>
    <row r="2007" spans="1:9" ht="15" customHeight="1">
      <c r="A2007" s="384">
        <v>155440</v>
      </c>
      <c r="B2007" s="386" t="s">
        <v>111</v>
      </c>
      <c r="C2007" s="576" t="s">
        <v>233</v>
      </c>
      <c r="D2007" s="396">
        <v>23.39</v>
      </c>
      <c r="E2007" s="207" t="s">
        <v>14</v>
      </c>
      <c r="F2007" s="219">
        <v>10.119999999999999</v>
      </c>
      <c r="G2007" s="386">
        <v>25</v>
      </c>
      <c r="H2007" s="428">
        <v>45533</v>
      </c>
      <c r="I2007" s="195"/>
    </row>
    <row r="2008" spans="1:9" ht="15.75" thickBot="1">
      <c r="A2008" s="385"/>
      <c r="B2008" s="387"/>
      <c r="C2008" s="577"/>
      <c r="D2008" s="397"/>
      <c r="E2008" s="208" t="s">
        <v>16</v>
      </c>
      <c r="F2008" s="248">
        <v>13.27</v>
      </c>
      <c r="G2008" s="387"/>
      <c r="H2008" s="429"/>
      <c r="I2008" s="195"/>
    </row>
    <row r="2009" spans="1:9">
      <c r="A2009" s="410">
        <v>153295</v>
      </c>
      <c r="B2009" s="392" t="s">
        <v>40</v>
      </c>
      <c r="C2009" s="392">
        <v>1</v>
      </c>
      <c r="D2009" s="392">
        <v>7.93</v>
      </c>
      <c r="E2009" s="202" t="s">
        <v>26</v>
      </c>
      <c r="F2009" s="202">
        <v>2.52</v>
      </c>
      <c r="G2009" s="392">
        <v>9</v>
      </c>
      <c r="H2009" s="394">
        <v>45532</v>
      </c>
      <c r="I2009" s="195"/>
    </row>
    <row r="2010" spans="1:9">
      <c r="A2010" s="418"/>
      <c r="B2010" s="420"/>
      <c r="C2010" s="420"/>
      <c r="D2010" s="420"/>
      <c r="E2010" s="211" t="s">
        <v>16</v>
      </c>
      <c r="F2010" s="220">
        <v>2</v>
      </c>
      <c r="G2010" s="420"/>
      <c r="H2010" s="423"/>
      <c r="I2010" s="195"/>
    </row>
    <row r="2011" spans="1:9">
      <c r="A2011" s="418"/>
      <c r="B2011" s="420"/>
      <c r="C2011" s="420"/>
      <c r="D2011" s="420"/>
      <c r="E2011" s="220" t="s">
        <v>17</v>
      </c>
      <c r="F2011" s="220">
        <v>1.63</v>
      </c>
      <c r="G2011" s="420"/>
      <c r="H2011" s="423"/>
      <c r="I2011" s="195"/>
    </row>
    <row r="2012" spans="1:9">
      <c r="A2012" s="418"/>
      <c r="B2012" s="420"/>
      <c r="C2012" s="420"/>
      <c r="D2012" s="420"/>
      <c r="E2012" s="220" t="s">
        <v>29</v>
      </c>
      <c r="F2012" s="220">
        <v>1</v>
      </c>
      <c r="G2012" s="420"/>
      <c r="H2012" s="423"/>
      <c r="I2012" s="195"/>
    </row>
    <row r="2013" spans="1:9" ht="15.75" thickBot="1">
      <c r="A2013" s="419"/>
      <c r="B2013" s="393"/>
      <c r="C2013" s="393"/>
      <c r="D2013" s="393"/>
      <c r="E2013" s="203" t="s">
        <v>14</v>
      </c>
      <c r="F2013" s="203">
        <v>0.78</v>
      </c>
      <c r="G2013" s="393"/>
      <c r="H2013" s="395"/>
      <c r="I2013" s="195"/>
    </row>
    <row r="2014" spans="1:9">
      <c r="A2014" s="410">
        <v>150925</v>
      </c>
      <c r="B2014" s="392" t="s">
        <v>310</v>
      </c>
      <c r="C2014" s="392" t="s">
        <v>705</v>
      </c>
      <c r="D2014" s="392">
        <v>14.56</v>
      </c>
      <c r="E2014" s="85" t="s">
        <v>20</v>
      </c>
      <c r="F2014" s="91">
        <v>8.1999999999999993</v>
      </c>
      <c r="G2014" s="392">
        <v>16</v>
      </c>
      <c r="H2014" s="394">
        <v>45532</v>
      </c>
      <c r="I2014" s="195"/>
    </row>
    <row r="2015" spans="1:9">
      <c r="A2015" s="418"/>
      <c r="B2015" s="420"/>
      <c r="C2015" s="420"/>
      <c r="D2015" s="420"/>
      <c r="E2015" s="92" t="s">
        <v>17</v>
      </c>
      <c r="F2015" s="93">
        <v>2.2999999999999998</v>
      </c>
      <c r="G2015" s="420"/>
      <c r="H2015" s="426"/>
      <c r="I2015" s="195"/>
    </row>
    <row r="2016" spans="1:9" ht="15.75" thickBot="1">
      <c r="A2016" s="419"/>
      <c r="B2016" s="393"/>
      <c r="C2016" s="393"/>
      <c r="D2016" s="393"/>
      <c r="E2016" s="86" t="s">
        <v>31</v>
      </c>
      <c r="F2016" s="94">
        <v>4.0599999999999996</v>
      </c>
      <c r="G2016" s="393"/>
      <c r="H2016" s="427"/>
      <c r="I2016" s="195"/>
    </row>
    <row r="2017" spans="1:9" ht="15" customHeight="1">
      <c r="A2017" s="384">
        <v>172021</v>
      </c>
      <c r="B2017" s="562" t="s">
        <v>574</v>
      </c>
      <c r="C2017" s="380" t="s">
        <v>706</v>
      </c>
      <c r="D2017" s="380">
        <v>4.04</v>
      </c>
      <c r="E2017" s="163" t="s">
        <v>14</v>
      </c>
      <c r="F2017" s="163">
        <v>1.04</v>
      </c>
      <c r="G2017" s="565">
        <f>INT(D2017+2)</f>
        <v>6</v>
      </c>
      <c r="H2017" s="394">
        <v>45530</v>
      </c>
      <c r="I2017" s="195"/>
    </row>
    <row r="2018" spans="1:9" ht="15.75" thickBot="1">
      <c r="A2018" s="385"/>
      <c r="B2018" s="563"/>
      <c r="C2018" s="381"/>
      <c r="D2018" s="381"/>
      <c r="E2018" s="164" t="s">
        <v>16</v>
      </c>
      <c r="F2018" s="242">
        <v>3</v>
      </c>
      <c r="G2018" s="557"/>
      <c r="H2018" s="395"/>
      <c r="I2018" s="195"/>
    </row>
    <row r="2019" spans="1:9">
      <c r="A2019" s="378">
        <v>3103569</v>
      </c>
      <c r="B2019" s="380" t="s">
        <v>138</v>
      </c>
      <c r="C2019" s="380" t="s">
        <v>707</v>
      </c>
      <c r="D2019" s="380">
        <v>20.170000000000002</v>
      </c>
      <c r="E2019" s="163" t="s">
        <v>14</v>
      </c>
      <c r="F2019" s="163">
        <v>11.83</v>
      </c>
      <c r="G2019" s="565">
        <f>INT(D2019+2)</f>
        <v>22</v>
      </c>
      <c r="H2019" s="428">
        <v>45530</v>
      </c>
      <c r="I2019" s="195"/>
    </row>
    <row r="2020" spans="1:9">
      <c r="A2020" s="574"/>
      <c r="B2020" s="553"/>
      <c r="C2020" s="553"/>
      <c r="D2020" s="553"/>
      <c r="E2020" s="190" t="s">
        <v>20</v>
      </c>
      <c r="F2020" s="190">
        <v>2.34</v>
      </c>
      <c r="G2020" s="556"/>
      <c r="H2020" s="573"/>
      <c r="I2020" s="195"/>
    </row>
    <row r="2021" spans="1:9" ht="15.75" thickBot="1">
      <c r="A2021" s="379"/>
      <c r="B2021" s="381"/>
      <c r="C2021" s="381"/>
      <c r="D2021" s="381"/>
      <c r="E2021" s="164" t="s">
        <v>16</v>
      </c>
      <c r="F2021" s="242">
        <v>6</v>
      </c>
      <c r="G2021" s="557"/>
      <c r="H2021" s="575"/>
      <c r="I2021" s="195"/>
    </row>
    <row r="2022" spans="1:9">
      <c r="A2022" s="378">
        <v>3103600</v>
      </c>
      <c r="B2022" s="380" t="s">
        <v>25</v>
      </c>
      <c r="C2022" s="380" t="s">
        <v>13</v>
      </c>
      <c r="D2022" s="564">
        <v>16.8</v>
      </c>
      <c r="E2022" s="163" t="s">
        <v>14</v>
      </c>
      <c r="F2022" s="263">
        <v>5.8</v>
      </c>
      <c r="G2022" s="565">
        <f>INT(D2022+2)</f>
        <v>18</v>
      </c>
      <c r="H2022" s="428">
        <v>45532</v>
      </c>
      <c r="I2022" s="195"/>
    </row>
    <row r="2023" spans="1:9">
      <c r="A2023" s="574"/>
      <c r="B2023" s="553"/>
      <c r="C2023" s="553"/>
      <c r="D2023" s="554"/>
      <c r="E2023" s="190" t="s">
        <v>20</v>
      </c>
      <c r="F2023" s="241">
        <v>1</v>
      </c>
      <c r="G2023" s="556"/>
      <c r="H2023" s="573"/>
      <c r="I2023" s="195"/>
    </row>
    <row r="2024" spans="1:9" ht="15.75" thickBot="1">
      <c r="A2024" s="379"/>
      <c r="B2024" s="381"/>
      <c r="C2024" s="381"/>
      <c r="D2024" s="555"/>
      <c r="E2024" s="164" t="s">
        <v>16</v>
      </c>
      <c r="F2024" s="242">
        <v>10</v>
      </c>
      <c r="G2024" s="557"/>
      <c r="H2024" s="575"/>
      <c r="I2024" s="195"/>
    </row>
    <row r="2025" spans="1:9">
      <c r="A2025" s="568">
        <v>98266</v>
      </c>
      <c r="B2025" s="380" t="s">
        <v>63</v>
      </c>
      <c r="C2025" s="380" t="s">
        <v>708</v>
      </c>
      <c r="D2025" s="564">
        <v>60.6</v>
      </c>
      <c r="E2025" s="163" t="s">
        <v>16</v>
      </c>
      <c r="F2025" s="263">
        <v>33.700000000000003</v>
      </c>
      <c r="G2025" s="571">
        <f>INT(D2025+2)</f>
        <v>62</v>
      </c>
      <c r="H2025" s="428">
        <v>45531</v>
      </c>
      <c r="I2025" s="195"/>
    </row>
    <row r="2026" spans="1:9">
      <c r="A2026" s="569"/>
      <c r="B2026" s="553"/>
      <c r="C2026" s="553"/>
      <c r="D2026" s="554"/>
      <c r="E2026" s="190" t="s">
        <v>14</v>
      </c>
      <c r="F2026" s="95">
        <v>26.9</v>
      </c>
      <c r="G2026" s="572"/>
      <c r="H2026" s="573"/>
      <c r="I2026" s="195"/>
    </row>
    <row r="2027" spans="1:9">
      <c r="A2027" s="569"/>
      <c r="B2027" s="553"/>
      <c r="C2027" s="553" t="s">
        <v>709</v>
      </c>
      <c r="D2027" s="554">
        <v>32.700000000000003</v>
      </c>
      <c r="E2027" s="190" t="s">
        <v>16</v>
      </c>
      <c r="F2027" s="95">
        <v>18.7</v>
      </c>
      <c r="G2027" s="556">
        <f>INT(D2027+2)</f>
        <v>34</v>
      </c>
      <c r="H2027" s="426">
        <v>45531</v>
      </c>
      <c r="I2027" s="195"/>
    </row>
    <row r="2028" spans="1:9">
      <c r="A2028" s="569"/>
      <c r="B2028" s="553"/>
      <c r="C2028" s="553"/>
      <c r="D2028" s="554"/>
      <c r="E2028" s="190" t="s">
        <v>14</v>
      </c>
      <c r="F2028" s="95">
        <v>14</v>
      </c>
      <c r="G2028" s="556"/>
      <c r="H2028" s="423"/>
      <c r="I2028" s="195"/>
    </row>
    <row r="2029" spans="1:9">
      <c r="A2029" s="569"/>
      <c r="B2029" s="553"/>
      <c r="C2029" s="553" t="s">
        <v>710</v>
      </c>
      <c r="D2029" s="554">
        <v>5.5</v>
      </c>
      <c r="E2029" s="190" t="s">
        <v>16</v>
      </c>
      <c r="F2029" s="95">
        <v>2.2000000000000002</v>
      </c>
      <c r="G2029" s="556">
        <f>INT(D2029+2)</f>
        <v>7</v>
      </c>
      <c r="H2029" s="558">
        <v>45531</v>
      </c>
      <c r="I2029" s="195"/>
    </row>
    <row r="2030" spans="1:9" ht="15.75" thickBot="1">
      <c r="A2030" s="570"/>
      <c r="B2030" s="381"/>
      <c r="C2030" s="381"/>
      <c r="D2030" s="555"/>
      <c r="E2030" s="164" t="s">
        <v>14</v>
      </c>
      <c r="F2030" s="96">
        <v>3.3</v>
      </c>
      <c r="G2030" s="557"/>
      <c r="H2030" s="559"/>
      <c r="I2030" s="195"/>
    </row>
    <row r="2031" spans="1:9">
      <c r="A2031" s="384">
        <v>119201</v>
      </c>
      <c r="B2031" s="380" t="s">
        <v>41</v>
      </c>
      <c r="C2031" s="380" t="s">
        <v>711</v>
      </c>
      <c r="D2031" s="564">
        <v>10.6</v>
      </c>
      <c r="E2031" s="163" t="s">
        <v>16</v>
      </c>
      <c r="F2031" s="97">
        <v>3.7</v>
      </c>
      <c r="G2031" s="565">
        <f>INT(D2031+2)</f>
        <v>12</v>
      </c>
      <c r="H2031" s="566">
        <v>45533</v>
      </c>
      <c r="I2031" s="195"/>
    </row>
    <row r="2032" spans="1:9">
      <c r="A2032" s="425"/>
      <c r="B2032" s="553"/>
      <c r="C2032" s="553"/>
      <c r="D2032" s="554"/>
      <c r="E2032" s="190" t="s">
        <v>14</v>
      </c>
      <c r="F2032" s="95">
        <v>6.9</v>
      </c>
      <c r="G2032" s="556"/>
      <c r="H2032" s="567"/>
      <c r="I2032" s="195"/>
    </row>
    <row r="2033" spans="1:9">
      <c r="A2033" s="425"/>
      <c r="B2033" s="553"/>
      <c r="C2033" s="553" t="s">
        <v>712</v>
      </c>
      <c r="D2033" s="554">
        <v>10.9</v>
      </c>
      <c r="E2033" s="190" t="s">
        <v>16</v>
      </c>
      <c r="F2033" s="95">
        <v>6.4</v>
      </c>
      <c r="G2033" s="556">
        <f>INT(D2033+2)</f>
        <v>12</v>
      </c>
      <c r="H2033" s="558">
        <v>45533</v>
      </c>
      <c r="I2033" s="195"/>
    </row>
    <row r="2034" spans="1:9" ht="15.75" thickBot="1">
      <c r="A2034" s="385"/>
      <c r="B2034" s="381"/>
      <c r="C2034" s="381"/>
      <c r="D2034" s="555"/>
      <c r="E2034" s="164" t="s">
        <v>14</v>
      </c>
      <c r="F2034" s="96">
        <v>4.5</v>
      </c>
      <c r="G2034" s="557"/>
      <c r="H2034" s="559"/>
      <c r="I2034" s="195"/>
    </row>
    <row r="2035" spans="1:9">
      <c r="A2035" s="560">
        <v>172608</v>
      </c>
      <c r="B2035" s="562" t="s">
        <v>42</v>
      </c>
      <c r="C2035" s="562" t="s">
        <v>713</v>
      </c>
      <c r="D2035" s="562">
        <v>19.66</v>
      </c>
      <c r="E2035" s="183" t="s">
        <v>16</v>
      </c>
      <c r="F2035" s="183">
        <v>10.66</v>
      </c>
      <c r="G2035" s="562">
        <f>INT(D2035+2)</f>
        <v>21</v>
      </c>
      <c r="H2035" s="394">
        <v>45534</v>
      </c>
      <c r="I2035" s="195"/>
    </row>
    <row r="2036" spans="1:9" ht="15.75" thickBot="1">
      <c r="A2036" s="561"/>
      <c r="B2036" s="563"/>
      <c r="C2036" s="563"/>
      <c r="D2036" s="563"/>
      <c r="E2036" s="184" t="s">
        <v>14</v>
      </c>
      <c r="F2036" s="96">
        <v>9</v>
      </c>
      <c r="G2036" s="563"/>
      <c r="H2036" s="395"/>
      <c r="I2036" s="195"/>
    </row>
    <row r="2037" spans="1:9" ht="15" customHeight="1">
      <c r="A2037" s="384">
        <v>87773</v>
      </c>
      <c r="B2037" s="386" t="s">
        <v>12</v>
      </c>
      <c r="C2037" s="386" t="s">
        <v>102</v>
      </c>
      <c r="D2037" s="396">
        <v>14</v>
      </c>
      <c r="E2037" s="207" t="s">
        <v>16</v>
      </c>
      <c r="F2037" s="207">
        <v>3.04</v>
      </c>
      <c r="G2037" s="386">
        <v>16</v>
      </c>
      <c r="H2037" s="428">
        <v>45533</v>
      </c>
      <c r="I2037" s="195"/>
    </row>
    <row r="2038" spans="1:9">
      <c r="A2038" s="425"/>
      <c r="B2038" s="424"/>
      <c r="C2038" s="424"/>
      <c r="D2038" s="467"/>
      <c r="E2038" s="211" t="s">
        <v>14</v>
      </c>
      <c r="F2038" s="211">
        <v>4.6100000000000003</v>
      </c>
      <c r="G2038" s="424"/>
      <c r="H2038" s="430"/>
      <c r="I2038" s="195"/>
    </row>
    <row r="2039" spans="1:9" ht="15.75" thickBot="1">
      <c r="A2039" s="385"/>
      <c r="B2039" s="387"/>
      <c r="C2039" s="387"/>
      <c r="D2039" s="397"/>
      <c r="E2039" s="208" t="s">
        <v>550</v>
      </c>
      <c r="F2039" s="208">
        <v>6.35</v>
      </c>
      <c r="G2039" s="387"/>
      <c r="H2039" s="429"/>
      <c r="I2039" s="195"/>
    </row>
    <row r="2040" spans="1:9" ht="15" customHeight="1">
      <c r="A2040" s="384">
        <v>89605</v>
      </c>
      <c r="B2040" s="386" t="s">
        <v>12</v>
      </c>
      <c r="C2040" s="386" t="s">
        <v>102</v>
      </c>
      <c r="D2040" s="396">
        <v>21.8</v>
      </c>
      <c r="E2040" s="207" t="s">
        <v>14</v>
      </c>
      <c r="F2040" s="207">
        <v>7.8</v>
      </c>
      <c r="G2040" s="386">
        <v>23</v>
      </c>
      <c r="H2040" s="428">
        <v>45533</v>
      </c>
      <c r="I2040" s="195"/>
    </row>
    <row r="2041" spans="1:9">
      <c r="A2041" s="425"/>
      <c r="B2041" s="424"/>
      <c r="C2041" s="424"/>
      <c r="D2041" s="467"/>
      <c r="E2041" s="211" t="s">
        <v>20</v>
      </c>
      <c r="F2041" s="211">
        <v>7.6</v>
      </c>
      <c r="G2041" s="424"/>
      <c r="H2041" s="430"/>
      <c r="I2041" s="195"/>
    </row>
    <row r="2042" spans="1:9">
      <c r="A2042" s="425"/>
      <c r="B2042" s="424"/>
      <c r="C2042" s="424"/>
      <c r="D2042" s="467"/>
      <c r="E2042" s="211" t="s">
        <v>16</v>
      </c>
      <c r="F2042" s="211">
        <v>6.4</v>
      </c>
      <c r="G2042" s="424"/>
      <c r="H2042" s="430"/>
      <c r="I2042" s="195"/>
    </row>
    <row r="2043" spans="1:9" ht="15.75" thickBot="1">
      <c r="A2043" s="385"/>
      <c r="B2043" s="387"/>
      <c r="C2043" s="208" t="s">
        <v>103</v>
      </c>
      <c r="D2043" s="248">
        <v>4.5</v>
      </c>
      <c r="E2043" s="208" t="s">
        <v>16</v>
      </c>
      <c r="F2043" s="208">
        <v>4.5</v>
      </c>
      <c r="G2043" s="208">
        <v>6</v>
      </c>
      <c r="H2043" s="429"/>
      <c r="I2043" s="195"/>
    </row>
    <row r="2044" spans="1:9" ht="15" customHeight="1">
      <c r="A2044" s="384">
        <v>93907</v>
      </c>
      <c r="B2044" s="386" t="s">
        <v>714</v>
      </c>
      <c r="C2044" s="386" t="s">
        <v>171</v>
      </c>
      <c r="D2044" s="396">
        <v>20.27</v>
      </c>
      <c r="E2044" s="207" t="s">
        <v>22</v>
      </c>
      <c r="F2044" s="207">
        <v>3.78</v>
      </c>
      <c r="G2044" s="386">
        <v>22</v>
      </c>
      <c r="H2044" s="428">
        <v>45532</v>
      </c>
      <c r="I2044" s="195"/>
    </row>
    <row r="2045" spans="1:9">
      <c r="A2045" s="425"/>
      <c r="B2045" s="424"/>
      <c r="C2045" s="424"/>
      <c r="D2045" s="467"/>
      <c r="E2045" s="211" t="s">
        <v>14</v>
      </c>
      <c r="F2045" s="211">
        <v>5.84</v>
      </c>
      <c r="G2045" s="424"/>
      <c r="H2045" s="430"/>
      <c r="I2045" s="195"/>
    </row>
    <row r="2046" spans="1:9">
      <c r="A2046" s="425"/>
      <c r="B2046" s="424"/>
      <c r="C2046" s="424"/>
      <c r="D2046" s="467"/>
      <c r="E2046" s="211" t="s">
        <v>26</v>
      </c>
      <c r="F2046" s="211">
        <v>1</v>
      </c>
      <c r="G2046" s="424"/>
      <c r="H2046" s="430"/>
      <c r="I2046" s="195"/>
    </row>
    <row r="2047" spans="1:9">
      <c r="A2047" s="425"/>
      <c r="B2047" s="424"/>
      <c r="C2047" s="424"/>
      <c r="D2047" s="467"/>
      <c r="E2047" s="211" t="s">
        <v>16</v>
      </c>
      <c r="F2047" s="211">
        <v>3.4</v>
      </c>
      <c r="G2047" s="424"/>
      <c r="H2047" s="430"/>
      <c r="I2047" s="195"/>
    </row>
    <row r="2048" spans="1:9">
      <c r="A2048" s="425"/>
      <c r="B2048" s="424"/>
      <c r="C2048" s="424"/>
      <c r="D2048" s="467"/>
      <c r="E2048" s="211" t="s">
        <v>35</v>
      </c>
      <c r="F2048" s="211">
        <v>3.25</v>
      </c>
      <c r="G2048" s="424"/>
      <c r="H2048" s="430"/>
      <c r="I2048" s="195"/>
    </row>
    <row r="2049" spans="1:9">
      <c r="A2049" s="425"/>
      <c r="B2049" s="424"/>
      <c r="C2049" s="424"/>
      <c r="D2049" s="467"/>
      <c r="E2049" s="211" t="s">
        <v>15</v>
      </c>
      <c r="F2049" s="211">
        <v>3</v>
      </c>
      <c r="G2049" s="424"/>
      <c r="H2049" s="430"/>
      <c r="I2049" s="195"/>
    </row>
    <row r="2050" spans="1:9">
      <c r="A2050" s="425"/>
      <c r="B2050" s="424"/>
      <c r="C2050" s="424" t="s">
        <v>234</v>
      </c>
      <c r="D2050" s="467">
        <v>3.5</v>
      </c>
      <c r="E2050" s="211" t="s">
        <v>35</v>
      </c>
      <c r="F2050" s="211">
        <v>1.75</v>
      </c>
      <c r="G2050" s="424">
        <v>5</v>
      </c>
      <c r="H2050" s="430"/>
      <c r="I2050" s="195"/>
    </row>
    <row r="2051" spans="1:9" ht="15.75" thickBot="1">
      <c r="A2051" s="385"/>
      <c r="B2051" s="387"/>
      <c r="C2051" s="387"/>
      <c r="D2051" s="397"/>
      <c r="E2051" s="208" t="s">
        <v>16</v>
      </c>
      <c r="F2051" s="208">
        <v>1.75</v>
      </c>
      <c r="G2051" s="387"/>
      <c r="H2051" s="429"/>
      <c r="I2051" s="195"/>
    </row>
    <row r="2052" spans="1:9" ht="15" customHeight="1">
      <c r="A2052" s="384">
        <v>95228</v>
      </c>
      <c r="B2052" s="386" t="s">
        <v>54</v>
      </c>
      <c r="C2052" s="386" t="s">
        <v>171</v>
      </c>
      <c r="D2052" s="396">
        <v>41</v>
      </c>
      <c r="E2052" s="207" t="s">
        <v>14</v>
      </c>
      <c r="F2052" s="207">
        <v>14.42</v>
      </c>
      <c r="G2052" s="386">
        <v>43</v>
      </c>
      <c r="H2052" s="428">
        <v>45531</v>
      </c>
      <c r="I2052" s="195"/>
    </row>
    <row r="2053" spans="1:9">
      <c r="A2053" s="425"/>
      <c r="B2053" s="424"/>
      <c r="C2053" s="424"/>
      <c r="D2053" s="467"/>
      <c r="E2053" s="211" t="s">
        <v>20</v>
      </c>
      <c r="F2053" s="211">
        <v>9.49</v>
      </c>
      <c r="G2053" s="424"/>
      <c r="H2053" s="430"/>
      <c r="I2053" s="195"/>
    </row>
    <row r="2054" spans="1:9" ht="15.75" thickBot="1">
      <c r="A2054" s="385"/>
      <c r="B2054" s="387"/>
      <c r="C2054" s="387"/>
      <c r="D2054" s="397"/>
      <c r="E2054" s="208" t="s">
        <v>16</v>
      </c>
      <c r="F2054" s="208">
        <v>17.09</v>
      </c>
      <c r="G2054" s="387"/>
      <c r="H2054" s="429"/>
      <c r="I2054" s="195"/>
    </row>
    <row r="2055" spans="1:9" ht="15.75" thickBot="1">
      <c r="A2055" s="62">
        <v>97664</v>
      </c>
      <c r="B2055" s="63" t="s">
        <v>12</v>
      </c>
      <c r="C2055" s="63" t="s">
        <v>102</v>
      </c>
      <c r="D2055" s="67">
        <v>3.2</v>
      </c>
      <c r="E2055" s="63" t="s">
        <v>15</v>
      </c>
      <c r="F2055" s="63">
        <v>3.2</v>
      </c>
      <c r="G2055" s="63">
        <v>5</v>
      </c>
      <c r="H2055" s="138">
        <v>45533</v>
      </c>
      <c r="I2055" s="195"/>
    </row>
    <row r="2056" spans="1:9">
      <c r="A2056" s="384">
        <v>111892</v>
      </c>
      <c r="B2056" s="386" t="s">
        <v>12</v>
      </c>
      <c r="C2056" s="386" t="s">
        <v>102</v>
      </c>
      <c r="D2056" s="396">
        <v>5.5</v>
      </c>
      <c r="E2056" s="207" t="s">
        <v>14</v>
      </c>
      <c r="F2056" s="207">
        <v>2.5</v>
      </c>
      <c r="G2056" s="386">
        <v>7</v>
      </c>
      <c r="H2056" s="428">
        <v>45533</v>
      </c>
      <c r="I2056" s="195"/>
    </row>
    <row r="2057" spans="1:9">
      <c r="A2057" s="425"/>
      <c r="B2057" s="424"/>
      <c r="C2057" s="424"/>
      <c r="D2057" s="467"/>
      <c r="E2057" s="211" t="s">
        <v>35</v>
      </c>
      <c r="F2057" s="211">
        <v>1.5</v>
      </c>
      <c r="G2057" s="424"/>
      <c r="H2057" s="430"/>
      <c r="I2057" s="195"/>
    </row>
    <row r="2058" spans="1:9" ht="15.75" thickBot="1">
      <c r="A2058" s="385"/>
      <c r="B2058" s="387"/>
      <c r="C2058" s="387"/>
      <c r="D2058" s="397"/>
      <c r="E2058" s="208" t="s">
        <v>15</v>
      </c>
      <c r="F2058" s="208">
        <v>1.5</v>
      </c>
      <c r="G2058" s="387"/>
      <c r="H2058" s="429"/>
      <c r="I2058" s="195"/>
    </row>
    <row r="2059" spans="1:9" ht="15" customHeight="1">
      <c r="A2059" s="384">
        <v>114060</v>
      </c>
      <c r="B2059" s="386" t="s">
        <v>54</v>
      </c>
      <c r="C2059" s="386" t="s">
        <v>102</v>
      </c>
      <c r="D2059" s="396">
        <v>10</v>
      </c>
      <c r="E2059" s="207" t="s">
        <v>16</v>
      </c>
      <c r="F2059" s="207">
        <v>5</v>
      </c>
      <c r="G2059" s="386">
        <v>12</v>
      </c>
      <c r="H2059" s="428">
        <v>45531</v>
      </c>
      <c r="I2059" s="195"/>
    </row>
    <row r="2060" spans="1:9" ht="15.75" thickBot="1">
      <c r="A2060" s="385"/>
      <c r="B2060" s="387"/>
      <c r="C2060" s="387"/>
      <c r="D2060" s="397"/>
      <c r="E2060" s="208" t="s">
        <v>14</v>
      </c>
      <c r="F2060" s="208">
        <v>5</v>
      </c>
      <c r="G2060" s="387"/>
      <c r="H2060" s="429"/>
      <c r="I2060" s="195"/>
    </row>
    <row r="2061" spans="1:9" ht="15" customHeight="1">
      <c r="A2061" s="384">
        <v>121944</v>
      </c>
      <c r="B2061" s="386" t="s">
        <v>715</v>
      </c>
      <c r="C2061" s="386" t="s">
        <v>102</v>
      </c>
      <c r="D2061" s="396">
        <v>12.4</v>
      </c>
      <c r="E2061" s="207" t="s">
        <v>16</v>
      </c>
      <c r="F2061" s="207">
        <v>6.2</v>
      </c>
      <c r="G2061" s="386">
        <v>14</v>
      </c>
      <c r="H2061" s="428">
        <v>45532</v>
      </c>
      <c r="I2061" s="195"/>
    </row>
    <row r="2062" spans="1:9" ht="15.75" thickBot="1">
      <c r="A2062" s="385"/>
      <c r="B2062" s="387"/>
      <c r="C2062" s="387"/>
      <c r="D2062" s="397"/>
      <c r="E2062" s="208" t="s">
        <v>14</v>
      </c>
      <c r="F2062" s="208">
        <v>6.2</v>
      </c>
      <c r="G2062" s="387"/>
      <c r="H2062" s="429"/>
      <c r="I2062" s="195"/>
    </row>
    <row r="2063" spans="1:9" ht="15" customHeight="1">
      <c r="A2063" s="384">
        <v>152223</v>
      </c>
      <c r="B2063" s="386" t="s">
        <v>12</v>
      </c>
      <c r="C2063" s="207" t="s">
        <v>102</v>
      </c>
      <c r="D2063" s="219">
        <v>2.74</v>
      </c>
      <c r="E2063" s="207" t="s">
        <v>16</v>
      </c>
      <c r="F2063" s="207">
        <v>2.74</v>
      </c>
      <c r="G2063" s="207">
        <v>4</v>
      </c>
      <c r="H2063" s="428">
        <v>45534</v>
      </c>
      <c r="I2063" s="195"/>
    </row>
    <row r="2064" spans="1:9">
      <c r="A2064" s="425"/>
      <c r="B2064" s="424"/>
      <c r="C2064" s="424" t="s">
        <v>103</v>
      </c>
      <c r="D2064" s="467">
        <v>4.1399999999999997</v>
      </c>
      <c r="E2064" s="211" t="s">
        <v>26</v>
      </c>
      <c r="F2064" s="211">
        <v>3.1</v>
      </c>
      <c r="G2064" s="424">
        <v>6</v>
      </c>
      <c r="H2064" s="430"/>
      <c r="I2064" s="195"/>
    </row>
    <row r="2065" spans="1:9" ht="15.75" thickBot="1">
      <c r="A2065" s="385"/>
      <c r="B2065" s="387"/>
      <c r="C2065" s="387"/>
      <c r="D2065" s="397"/>
      <c r="E2065" s="208" t="s">
        <v>14</v>
      </c>
      <c r="F2065" s="208">
        <v>1.04</v>
      </c>
      <c r="G2065" s="387"/>
      <c r="H2065" s="429"/>
      <c r="I2065" s="195"/>
    </row>
    <row r="2066" spans="1:9" ht="15" customHeight="1">
      <c r="A2066" s="384">
        <v>152596</v>
      </c>
      <c r="B2066" s="386" t="s">
        <v>12</v>
      </c>
      <c r="C2066" s="386" t="s">
        <v>102</v>
      </c>
      <c r="D2066" s="396">
        <v>13.47</v>
      </c>
      <c r="E2066" s="207" t="s">
        <v>16</v>
      </c>
      <c r="F2066" s="207">
        <v>8.3000000000000007</v>
      </c>
      <c r="G2066" s="386">
        <v>15</v>
      </c>
      <c r="H2066" s="428">
        <v>45533</v>
      </c>
      <c r="I2066" s="195"/>
    </row>
    <row r="2067" spans="1:9" ht="15.75" thickBot="1">
      <c r="A2067" s="385"/>
      <c r="B2067" s="387"/>
      <c r="C2067" s="387"/>
      <c r="D2067" s="397"/>
      <c r="E2067" s="208" t="s">
        <v>14</v>
      </c>
      <c r="F2067" s="208">
        <v>5.17</v>
      </c>
      <c r="G2067" s="387"/>
      <c r="H2067" s="429"/>
      <c r="I2067" s="195"/>
    </row>
    <row r="2068" spans="1:9" ht="15" customHeight="1">
      <c r="A2068" s="384">
        <v>155516</v>
      </c>
      <c r="B2068" s="386" t="s">
        <v>12</v>
      </c>
      <c r="C2068" s="386" t="s">
        <v>102</v>
      </c>
      <c r="D2068" s="396">
        <v>40.799999999999997</v>
      </c>
      <c r="E2068" s="207" t="s">
        <v>14</v>
      </c>
      <c r="F2068" s="207">
        <v>16.100000000000001</v>
      </c>
      <c r="G2068" s="386">
        <v>42</v>
      </c>
      <c r="H2068" s="428">
        <v>45534</v>
      </c>
      <c r="I2068" s="195"/>
    </row>
    <row r="2069" spans="1:9">
      <c r="A2069" s="425"/>
      <c r="B2069" s="424"/>
      <c r="C2069" s="424"/>
      <c r="D2069" s="467"/>
      <c r="E2069" s="211" t="s">
        <v>17</v>
      </c>
      <c r="F2069" s="211">
        <v>3.4</v>
      </c>
      <c r="G2069" s="424"/>
      <c r="H2069" s="430"/>
      <c r="I2069" s="195"/>
    </row>
    <row r="2070" spans="1:9">
      <c r="A2070" s="425"/>
      <c r="B2070" s="424"/>
      <c r="C2070" s="424"/>
      <c r="D2070" s="467"/>
      <c r="E2070" s="211" t="s">
        <v>20</v>
      </c>
      <c r="F2070" s="211">
        <v>10.7</v>
      </c>
      <c r="G2070" s="424"/>
      <c r="H2070" s="430"/>
      <c r="I2070" s="195"/>
    </row>
    <row r="2071" spans="1:9" ht="15.75" thickBot="1">
      <c r="A2071" s="385"/>
      <c r="B2071" s="387"/>
      <c r="C2071" s="387"/>
      <c r="D2071" s="397"/>
      <c r="E2071" s="208" t="s">
        <v>16</v>
      </c>
      <c r="F2071" s="208">
        <v>10.6</v>
      </c>
      <c r="G2071" s="387"/>
      <c r="H2071" s="429"/>
      <c r="I2071" s="195"/>
    </row>
    <row r="2072" spans="1:9" ht="15" customHeight="1">
      <c r="A2072" s="384">
        <v>169489</v>
      </c>
      <c r="B2072" s="386" t="s">
        <v>478</v>
      </c>
      <c r="C2072" s="386" t="s">
        <v>102</v>
      </c>
      <c r="D2072" s="396">
        <v>83</v>
      </c>
      <c r="E2072" s="207" t="s">
        <v>31</v>
      </c>
      <c r="F2072" s="207">
        <v>12.36</v>
      </c>
      <c r="G2072" s="386">
        <v>85</v>
      </c>
      <c r="H2072" s="428">
        <v>45530</v>
      </c>
      <c r="I2072" s="195"/>
    </row>
    <row r="2073" spans="1:9">
      <c r="A2073" s="425"/>
      <c r="B2073" s="424"/>
      <c r="C2073" s="424"/>
      <c r="D2073" s="467"/>
      <c r="E2073" s="211" t="s">
        <v>14</v>
      </c>
      <c r="F2073" s="211">
        <v>16.8</v>
      </c>
      <c r="G2073" s="424"/>
      <c r="H2073" s="430"/>
      <c r="I2073" s="195"/>
    </row>
    <row r="2074" spans="1:9">
      <c r="A2074" s="425"/>
      <c r="B2074" s="424"/>
      <c r="C2074" s="424"/>
      <c r="D2074" s="467"/>
      <c r="E2074" s="211" t="s">
        <v>20</v>
      </c>
      <c r="F2074" s="211">
        <v>50</v>
      </c>
      <c r="G2074" s="424"/>
      <c r="H2074" s="430"/>
      <c r="I2074" s="195"/>
    </row>
    <row r="2075" spans="1:9" ht="15.75" thickBot="1">
      <c r="A2075" s="385"/>
      <c r="B2075" s="387"/>
      <c r="C2075" s="387"/>
      <c r="D2075" s="397"/>
      <c r="E2075" s="208" t="s">
        <v>17</v>
      </c>
      <c r="F2075" s="208">
        <v>3.84</v>
      </c>
      <c r="G2075" s="387"/>
      <c r="H2075" s="429"/>
      <c r="I2075" s="195"/>
    </row>
    <row r="2076" spans="1:9">
      <c r="A2076" s="384">
        <v>172109</v>
      </c>
      <c r="B2076" s="386" t="s">
        <v>54</v>
      </c>
      <c r="C2076" s="386" t="s">
        <v>102</v>
      </c>
      <c r="D2076" s="396">
        <v>39.6</v>
      </c>
      <c r="E2076" s="207" t="s">
        <v>14</v>
      </c>
      <c r="F2076" s="207">
        <v>8</v>
      </c>
      <c r="G2076" s="386">
        <v>41</v>
      </c>
      <c r="H2076" s="428">
        <v>45530</v>
      </c>
      <c r="I2076" s="195"/>
    </row>
    <row r="2077" spans="1:9">
      <c r="A2077" s="425"/>
      <c r="B2077" s="424"/>
      <c r="C2077" s="424"/>
      <c r="D2077" s="467"/>
      <c r="E2077" s="211" t="s">
        <v>26</v>
      </c>
      <c r="F2077" s="211">
        <v>7.5</v>
      </c>
      <c r="G2077" s="424"/>
      <c r="H2077" s="430"/>
      <c r="I2077" s="195"/>
    </row>
    <row r="2078" spans="1:9" ht="15.75" thickBot="1">
      <c r="A2078" s="385"/>
      <c r="B2078" s="387"/>
      <c r="C2078" s="387"/>
      <c r="D2078" s="397"/>
      <c r="E2078" s="208" t="s">
        <v>16</v>
      </c>
      <c r="F2078" s="208">
        <v>24.1</v>
      </c>
      <c r="G2078" s="387"/>
      <c r="H2078" s="429"/>
      <c r="I2078" s="195"/>
    </row>
    <row r="2079" spans="1:9">
      <c r="A2079" s="384">
        <v>172118</v>
      </c>
      <c r="B2079" s="386" t="s">
        <v>54</v>
      </c>
      <c r="C2079" s="386" t="s">
        <v>102</v>
      </c>
      <c r="D2079" s="396">
        <v>53.5</v>
      </c>
      <c r="E2079" s="207" t="s">
        <v>14</v>
      </c>
      <c r="F2079" s="207">
        <v>7.3</v>
      </c>
      <c r="G2079" s="386">
        <v>55</v>
      </c>
      <c r="H2079" s="428">
        <v>45530</v>
      </c>
      <c r="I2079" s="195"/>
    </row>
    <row r="2080" spans="1:9" ht="15.75" thickBot="1">
      <c r="A2080" s="385"/>
      <c r="B2080" s="387"/>
      <c r="C2080" s="387"/>
      <c r="D2080" s="397"/>
      <c r="E2080" s="208" t="s">
        <v>16</v>
      </c>
      <c r="F2080" s="208">
        <v>46.2</v>
      </c>
      <c r="G2080" s="387"/>
      <c r="H2080" s="429"/>
      <c r="I2080" s="195"/>
    </row>
    <row r="2081" spans="1:9" ht="15" customHeight="1">
      <c r="A2081" s="384">
        <v>172201</v>
      </c>
      <c r="B2081" s="386" t="s">
        <v>12</v>
      </c>
      <c r="C2081" s="207" t="s">
        <v>102</v>
      </c>
      <c r="D2081" s="219">
        <v>4</v>
      </c>
      <c r="E2081" s="207" t="s">
        <v>14</v>
      </c>
      <c r="F2081" s="207">
        <v>4</v>
      </c>
      <c r="G2081" s="207">
        <v>6</v>
      </c>
      <c r="H2081" s="428">
        <v>45534</v>
      </c>
      <c r="I2081" s="195"/>
    </row>
    <row r="2082" spans="1:9">
      <c r="A2082" s="425"/>
      <c r="B2082" s="424"/>
      <c r="C2082" s="424" t="s">
        <v>103</v>
      </c>
      <c r="D2082" s="467">
        <v>16</v>
      </c>
      <c r="E2082" s="211" t="s">
        <v>20</v>
      </c>
      <c r="F2082" s="211">
        <v>4.4000000000000004</v>
      </c>
      <c r="G2082" s="424">
        <v>18</v>
      </c>
      <c r="H2082" s="430"/>
      <c r="I2082" s="195"/>
    </row>
    <row r="2083" spans="1:9" ht="15.75" thickBot="1">
      <c r="A2083" s="385"/>
      <c r="B2083" s="387"/>
      <c r="C2083" s="387"/>
      <c r="D2083" s="397"/>
      <c r="E2083" s="208" t="s">
        <v>16</v>
      </c>
      <c r="F2083" s="208">
        <v>11.6</v>
      </c>
      <c r="G2083" s="387"/>
      <c r="H2083" s="429"/>
      <c r="I2083" s="195"/>
    </row>
    <row r="2084" spans="1:9">
      <c r="A2084" s="384">
        <v>172263</v>
      </c>
      <c r="B2084" s="386" t="s">
        <v>138</v>
      </c>
      <c r="C2084" s="386" t="s">
        <v>102</v>
      </c>
      <c r="D2084" s="396">
        <v>11.7</v>
      </c>
      <c r="E2084" s="207" t="s">
        <v>14</v>
      </c>
      <c r="F2084" s="207">
        <v>8.6</v>
      </c>
      <c r="G2084" s="386">
        <v>13</v>
      </c>
      <c r="H2084" s="428">
        <v>45532</v>
      </c>
      <c r="I2084" s="195"/>
    </row>
    <row r="2085" spans="1:9" ht="15.75" thickBot="1">
      <c r="A2085" s="385"/>
      <c r="B2085" s="387"/>
      <c r="C2085" s="387"/>
      <c r="D2085" s="397"/>
      <c r="E2085" s="208" t="s">
        <v>20</v>
      </c>
      <c r="F2085" s="208">
        <v>3.1</v>
      </c>
      <c r="G2085" s="387"/>
      <c r="H2085" s="429"/>
      <c r="I2085" s="195"/>
    </row>
    <row r="2086" spans="1:9" ht="15" customHeight="1">
      <c r="A2086" s="384">
        <v>172384</v>
      </c>
      <c r="B2086" s="386" t="s">
        <v>12</v>
      </c>
      <c r="C2086" s="386" t="s">
        <v>102</v>
      </c>
      <c r="D2086" s="396">
        <v>29.7</v>
      </c>
      <c r="E2086" s="207" t="s">
        <v>14</v>
      </c>
      <c r="F2086" s="207">
        <v>12.4</v>
      </c>
      <c r="G2086" s="386">
        <v>31</v>
      </c>
      <c r="H2086" s="428">
        <v>45533</v>
      </c>
      <c r="I2086" s="195"/>
    </row>
    <row r="2087" spans="1:9" ht="15.75" thickBot="1">
      <c r="A2087" s="385"/>
      <c r="B2087" s="387"/>
      <c r="C2087" s="387"/>
      <c r="D2087" s="397"/>
      <c r="E2087" s="208" t="s">
        <v>20</v>
      </c>
      <c r="F2087" s="208">
        <v>17.3</v>
      </c>
      <c r="G2087" s="387"/>
      <c r="H2087" s="429"/>
      <c r="I2087" s="195"/>
    </row>
    <row r="2088" spans="1:9">
      <c r="A2088" s="384">
        <v>175787</v>
      </c>
      <c r="B2088" s="386" t="s">
        <v>138</v>
      </c>
      <c r="C2088" s="386" t="s">
        <v>102</v>
      </c>
      <c r="D2088" s="396">
        <v>5.3</v>
      </c>
      <c r="E2088" s="207" t="s">
        <v>14</v>
      </c>
      <c r="F2088" s="207">
        <v>2.2999999999999998</v>
      </c>
      <c r="G2088" s="386">
        <v>7</v>
      </c>
      <c r="H2088" s="428">
        <v>45532</v>
      </c>
      <c r="I2088" s="195"/>
    </row>
    <row r="2089" spans="1:9" ht="15.75" thickBot="1">
      <c r="A2089" s="385"/>
      <c r="B2089" s="387"/>
      <c r="C2089" s="387"/>
      <c r="D2089" s="397"/>
      <c r="E2089" s="208" t="s">
        <v>20</v>
      </c>
      <c r="F2089" s="208">
        <v>3</v>
      </c>
      <c r="G2089" s="387"/>
      <c r="H2089" s="429"/>
      <c r="I2089" s="195"/>
    </row>
    <row r="2090" spans="1:9">
      <c r="A2090" s="384">
        <v>178244</v>
      </c>
      <c r="B2090" s="386" t="s">
        <v>657</v>
      </c>
      <c r="C2090" s="207" t="s">
        <v>102</v>
      </c>
      <c r="D2090" s="219">
        <v>6.31</v>
      </c>
      <c r="E2090" s="207" t="s">
        <v>14</v>
      </c>
      <c r="F2090" s="207">
        <v>6.31</v>
      </c>
      <c r="G2090" s="207">
        <v>8</v>
      </c>
      <c r="H2090" s="428">
        <v>45532</v>
      </c>
      <c r="I2090" s="195"/>
    </row>
    <row r="2091" spans="1:9">
      <c r="A2091" s="425"/>
      <c r="B2091" s="424"/>
      <c r="C2091" s="424" t="s">
        <v>103</v>
      </c>
      <c r="D2091" s="467">
        <v>10.31</v>
      </c>
      <c r="E2091" s="211" t="s">
        <v>16</v>
      </c>
      <c r="F2091" s="211">
        <v>5.2</v>
      </c>
      <c r="G2091" s="424">
        <v>12</v>
      </c>
      <c r="H2091" s="430"/>
      <c r="I2091" s="195"/>
    </row>
    <row r="2092" spans="1:9" ht="15.75" thickBot="1">
      <c r="A2092" s="385"/>
      <c r="B2092" s="387"/>
      <c r="C2092" s="387"/>
      <c r="D2092" s="397"/>
      <c r="E2092" s="208" t="s">
        <v>17</v>
      </c>
      <c r="F2092" s="208">
        <v>5.1100000000000003</v>
      </c>
      <c r="G2092" s="387"/>
      <c r="H2092" s="429"/>
      <c r="I2092" s="195"/>
    </row>
    <row r="2093" spans="1:9" ht="15" customHeight="1">
      <c r="A2093" s="384">
        <v>178319</v>
      </c>
      <c r="B2093" s="386" t="s">
        <v>12</v>
      </c>
      <c r="C2093" s="386" t="s">
        <v>102</v>
      </c>
      <c r="D2093" s="396">
        <v>9.41</v>
      </c>
      <c r="E2093" s="207" t="s">
        <v>14</v>
      </c>
      <c r="F2093" s="207">
        <v>4.5</v>
      </c>
      <c r="G2093" s="386">
        <v>11</v>
      </c>
      <c r="H2093" s="428">
        <v>45534</v>
      </c>
      <c r="I2093" s="195"/>
    </row>
    <row r="2094" spans="1:9" ht="15.75" thickBot="1">
      <c r="A2094" s="385"/>
      <c r="B2094" s="387"/>
      <c r="C2094" s="387"/>
      <c r="D2094" s="397"/>
      <c r="E2094" s="208" t="s">
        <v>16</v>
      </c>
      <c r="F2094" s="208">
        <v>4.91</v>
      </c>
      <c r="G2094" s="387"/>
      <c r="H2094" s="429"/>
      <c r="I2094" s="195"/>
    </row>
    <row r="2095" spans="1:9" ht="15" customHeight="1">
      <c r="A2095" s="384">
        <v>178328</v>
      </c>
      <c r="B2095" s="386" t="s">
        <v>12</v>
      </c>
      <c r="C2095" s="386" t="s">
        <v>102</v>
      </c>
      <c r="D2095" s="396">
        <v>4.8</v>
      </c>
      <c r="E2095" s="207" t="s">
        <v>16</v>
      </c>
      <c r="F2095" s="207">
        <v>2.4</v>
      </c>
      <c r="G2095" s="386">
        <v>6</v>
      </c>
      <c r="H2095" s="428">
        <v>45533</v>
      </c>
      <c r="I2095" s="195"/>
    </row>
    <row r="2096" spans="1:9" ht="15.75" thickBot="1">
      <c r="A2096" s="385"/>
      <c r="B2096" s="387"/>
      <c r="C2096" s="387"/>
      <c r="D2096" s="397"/>
      <c r="E2096" s="208" t="s">
        <v>14</v>
      </c>
      <c r="F2096" s="208">
        <v>2.4</v>
      </c>
      <c r="G2096" s="387"/>
      <c r="H2096" s="429"/>
      <c r="I2096" s="195"/>
    </row>
    <row r="2097" spans="1:9" ht="15" customHeight="1">
      <c r="A2097" s="384">
        <v>3101181</v>
      </c>
      <c r="B2097" s="386" t="s">
        <v>12</v>
      </c>
      <c r="C2097" s="386" t="s">
        <v>102</v>
      </c>
      <c r="D2097" s="396">
        <v>14.41</v>
      </c>
      <c r="E2097" s="207" t="s">
        <v>14</v>
      </c>
      <c r="F2097" s="207">
        <v>2.7</v>
      </c>
      <c r="G2097" s="386">
        <v>16</v>
      </c>
      <c r="H2097" s="428">
        <v>45533</v>
      </c>
      <c r="I2097" s="195"/>
    </row>
    <row r="2098" spans="1:9">
      <c r="A2098" s="425"/>
      <c r="B2098" s="424"/>
      <c r="C2098" s="424"/>
      <c r="D2098" s="467"/>
      <c r="E2098" s="211" t="s">
        <v>16</v>
      </c>
      <c r="F2098" s="211">
        <v>6.06</v>
      </c>
      <c r="G2098" s="424"/>
      <c r="H2098" s="430"/>
      <c r="I2098" s="195"/>
    </row>
    <row r="2099" spans="1:9" ht="15.75" thickBot="1">
      <c r="A2099" s="385"/>
      <c r="B2099" s="387"/>
      <c r="C2099" s="387"/>
      <c r="D2099" s="397"/>
      <c r="E2099" s="208" t="s">
        <v>550</v>
      </c>
      <c r="F2099" s="208">
        <v>5.65</v>
      </c>
      <c r="G2099" s="387"/>
      <c r="H2099" s="429"/>
      <c r="I2099" s="195"/>
    </row>
    <row r="2100" spans="1:9" ht="15.75" thickBot="1">
      <c r="A2100" s="62">
        <v>3101187</v>
      </c>
      <c r="B2100" s="63" t="s">
        <v>12</v>
      </c>
      <c r="C2100" s="63" t="s">
        <v>102</v>
      </c>
      <c r="D2100" s="67">
        <v>5</v>
      </c>
      <c r="E2100" s="63" t="s">
        <v>14</v>
      </c>
      <c r="F2100" s="63">
        <v>5</v>
      </c>
      <c r="G2100" s="63">
        <v>7</v>
      </c>
      <c r="H2100" s="138">
        <v>45533</v>
      </c>
      <c r="I2100" s="195"/>
    </row>
    <row r="2101" spans="1:9">
      <c r="A2101" s="384">
        <v>3101199</v>
      </c>
      <c r="B2101" s="386" t="s">
        <v>224</v>
      </c>
      <c r="C2101" s="207" t="s">
        <v>102</v>
      </c>
      <c r="D2101" s="219">
        <v>2.64</v>
      </c>
      <c r="E2101" s="207" t="s">
        <v>14</v>
      </c>
      <c r="F2101" s="207">
        <v>2.64</v>
      </c>
      <c r="G2101" s="207">
        <v>4</v>
      </c>
      <c r="H2101" s="428">
        <v>45531</v>
      </c>
      <c r="I2101" s="195"/>
    </row>
    <row r="2102" spans="1:9">
      <c r="A2102" s="425"/>
      <c r="B2102" s="424"/>
      <c r="C2102" s="424" t="s">
        <v>103</v>
      </c>
      <c r="D2102" s="467">
        <v>11.36</v>
      </c>
      <c r="E2102" s="211" t="s">
        <v>17</v>
      </c>
      <c r="F2102" s="211">
        <v>2.58</v>
      </c>
      <c r="G2102" s="424">
        <v>13</v>
      </c>
      <c r="H2102" s="430"/>
      <c r="I2102" s="195"/>
    </row>
    <row r="2103" spans="1:9">
      <c r="A2103" s="425"/>
      <c r="B2103" s="424"/>
      <c r="C2103" s="424"/>
      <c r="D2103" s="467"/>
      <c r="E2103" s="211" t="s">
        <v>31</v>
      </c>
      <c r="F2103" s="211">
        <v>6.48</v>
      </c>
      <c r="G2103" s="424"/>
      <c r="H2103" s="430"/>
      <c r="I2103" s="195"/>
    </row>
    <row r="2104" spans="1:9" ht="15.75" thickBot="1">
      <c r="A2104" s="385"/>
      <c r="B2104" s="387"/>
      <c r="C2104" s="387"/>
      <c r="D2104" s="397"/>
      <c r="E2104" s="208" t="s">
        <v>20</v>
      </c>
      <c r="F2104" s="208">
        <v>2.2999999999999998</v>
      </c>
      <c r="G2104" s="387"/>
      <c r="H2104" s="429"/>
      <c r="I2104" s="195"/>
    </row>
    <row r="2105" spans="1:9" ht="15.75" thickBot="1">
      <c r="A2105" s="62">
        <v>3103218</v>
      </c>
      <c r="B2105" s="63" t="s">
        <v>12</v>
      </c>
      <c r="C2105" s="63" t="s">
        <v>102</v>
      </c>
      <c r="D2105" s="67">
        <v>9</v>
      </c>
      <c r="E2105" s="63" t="s">
        <v>20</v>
      </c>
      <c r="F2105" s="63">
        <v>9</v>
      </c>
      <c r="G2105" s="63">
        <v>11</v>
      </c>
      <c r="H2105" s="138">
        <v>45533</v>
      </c>
      <c r="I2105" s="195"/>
    </row>
    <row r="2106" spans="1:9" ht="15.75" thickBot="1">
      <c r="A2106" s="62">
        <v>3115673</v>
      </c>
      <c r="B2106" s="63" t="s">
        <v>12</v>
      </c>
      <c r="C2106" s="63" t="s">
        <v>102</v>
      </c>
      <c r="D2106" s="67">
        <v>27.5</v>
      </c>
      <c r="E2106" s="63" t="s">
        <v>16</v>
      </c>
      <c r="F2106" s="63">
        <v>27.5</v>
      </c>
      <c r="G2106" s="63">
        <v>29</v>
      </c>
      <c r="H2106" s="138">
        <v>45533</v>
      </c>
      <c r="I2106" s="195"/>
    </row>
    <row r="2107" spans="1:9">
      <c r="A2107" s="384">
        <v>3126242</v>
      </c>
      <c r="B2107" s="386" t="s">
        <v>54</v>
      </c>
      <c r="C2107" s="386" t="s">
        <v>171</v>
      </c>
      <c r="D2107" s="396">
        <v>21.6</v>
      </c>
      <c r="E2107" s="207" t="s">
        <v>14</v>
      </c>
      <c r="F2107" s="207">
        <v>6.12</v>
      </c>
      <c r="G2107" s="386">
        <v>23</v>
      </c>
      <c r="H2107" s="428">
        <v>45531</v>
      </c>
      <c r="I2107" s="195"/>
    </row>
    <row r="2108" spans="1:9">
      <c r="A2108" s="425"/>
      <c r="B2108" s="424"/>
      <c r="C2108" s="424"/>
      <c r="D2108" s="467"/>
      <c r="E2108" s="211" t="s">
        <v>20</v>
      </c>
      <c r="F2108" s="211">
        <v>3.82</v>
      </c>
      <c r="G2108" s="424"/>
      <c r="H2108" s="430"/>
      <c r="I2108" s="195"/>
    </row>
    <row r="2109" spans="1:9" ht="15.75" thickBot="1">
      <c r="A2109" s="385"/>
      <c r="B2109" s="387"/>
      <c r="C2109" s="387"/>
      <c r="D2109" s="397"/>
      <c r="E2109" s="208" t="s">
        <v>16</v>
      </c>
      <c r="F2109" s="208">
        <v>11.66</v>
      </c>
      <c r="G2109" s="387"/>
      <c r="H2109" s="429"/>
      <c r="I2109" s="195"/>
    </row>
    <row r="2110" spans="1:9" ht="15" customHeight="1">
      <c r="A2110" s="384">
        <v>3130606</v>
      </c>
      <c r="B2110" s="386" t="s">
        <v>12</v>
      </c>
      <c r="C2110" s="386" t="s">
        <v>102</v>
      </c>
      <c r="D2110" s="396">
        <v>15.52</v>
      </c>
      <c r="E2110" s="207" t="s">
        <v>14</v>
      </c>
      <c r="F2110" s="207">
        <v>5.0599999999999996</v>
      </c>
      <c r="G2110" s="386">
        <v>17</v>
      </c>
      <c r="H2110" s="428">
        <v>45533</v>
      </c>
      <c r="I2110" s="195"/>
    </row>
    <row r="2111" spans="1:9">
      <c r="A2111" s="425"/>
      <c r="B2111" s="424"/>
      <c r="C2111" s="424"/>
      <c r="D2111" s="467"/>
      <c r="E2111" s="211" t="s">
        <v>109</v>
      </c>
      <c r="F2111" s="211">
        <v>5.0199999999999996</v>
      </c>
      <c r="G2111" s="424"/>
      <c r="H2111" s="430"/>
      <c r="I2111" s="195"/>
    </row>
    <row r="2112" spans="1:9" ht="15.75" thickBot="1">
      <c r="A2112" s="385"/>
      <c r="B2112" s="387"/>
      <c r="C2112" s="387"/>
      <c r="D2112" s="397"/>
      <c r="E2112" s="208" t="s">
        <v>716</v>
      </c>
      <c r="F2112" s="208">
        <v>5.44</v>
      </c>
      <c r="G2112" s="387"/>
      <c r="H2112" s="429"/>
      <c r="I2112" s="195"/>
    </row>
    <row r="2113" spans="1:9" ht="15.75" thickBot="1">
      <c r="A2113" s="62">
        <v>3130698</v>
      </c>
      <c r="B2113" s="63" t="s">
        <v>25</v>
      </c>
      <c r="C2113" s="63" t="s">
        <v>102</v>
      </c>
      <c r="D2113" s="67">
        <v>16.670000000000002</v>
      </c>
      <c r="E2113" s="63" t="s">
        <v>14</v>
      </c>
      <c r="F2113" s="63">
        <v>16.670000000000002</v>
      </c>
      <c r="G2113" s="63">
        <v>18</v>
      </c>
      <c r="H2113" s="138">
        <v>45534</v>
      </c>
      <c r="I2113" s="195"/>
    </row>
    <row r="2114" spans="1:9" ht="15" customHeight="1">
      <c r="A2114" s="384">
        <v>91622</v>
      </c>
      <c r="B2114" s="386" t="s">
        <v>111</v>
      </c>
      <c r="C2114" s="207" t="s">
        <v>102</v>
      </c>
      <c r="D2114" s="219">
        <v>4.0999999999999996</v>
      </c>
      <c r="E2114" s="207" t="s">
        <v>16</v>
      </c>
      <c r="F2114" s="207">
        <v>4.0999999999999996</v>
      </c>
      <c r="G2114" s="207">
        <v>6</v>
      </c>
      <c r="H2114" s="428">
        <v>45530</v>
      </c>
      <c r="I2114" s="195"/>
    </row>
    <row r="2115" spans="1:9">
      <c r="A2115" s="425"/>
      <c r="B2115" s="424"/>
      <c r="C2115" s="424" t="s">
        <v>717</v>
      </c>
      <c r="D2115" s="467">
        <v>8.8800000000000008</v>
      </c>
      <c r="E2115" s="211" t="s">
        <v>26</v>
      </c>
      <c r="F2115" s="211">
        <v>5.5</v>
      </c>
      <c r="G2115" s="424">
        <v>10</v>
      </c>
      <c r="H2115" s="430"/>
      <c r="I2115" s="195"/>
    </row>
    <row r="2116" spans="1:9" ht="15.75" thickBot="1">
      <c r="A2116" s="502"/>
      <c r="B2116" s="449"/>
      <c r="C2116" s="449"/>
      <c r="D2116" s="552"/>
      <c r="E2116" s="228" t="s">
        <v>14</v>
      </c>
      <c r="F2116" s="228">
        <v>3.38</v>
      </c>
      <c r="G2116" s="449"/>
      <c r="H2116" s="551"/>
      <c r="I2116" s="196"/>
    </row>
    <row r="2117" spans="1:9">
      <c r="A2117" s="494">
        <v>94135</v>
      </c>
      <c r="B2117" s="498" t="s">
        <v>269</v>
      </c>
      <c r="C2117" s="498" t="s">
        <v>102</v>
      </c>
      <c r="D2117" s="526">
        <v>11</v>
      </c>
      <c r="E2117" s="306" t="s">
        <v>16</v>
      </c>
      <c r="F2117" s="306">
        <v>3.5</v>
      </c>
      <c r="G2117" s="498">
        <v>13</v>
      </c>
      <c r="H2117" s="548">
        <v>45530</v>
      </c>
      <c r="I2117" s="370" t="s">
        <v>33</v>
      </c>
    </row>
    <row r="2118" spans="1:9">
      <c r="A2118" s="495"/>
      <c r="B2118" s="492"/>
      <c r="C2118" s="492"/>
      <c r="D2118" s="527"/>
      <c r="E2118" s="281" t="s">
        <v>22</v>
      </c>
      <c r="F2118" s="281">
        <v>2.25</v>
      </c>
      <c r="G2118" s="492"/>
      <c r="H2118" s="549"/>
      <c r="I2118" s="371"/>
    </row>
    <row r="2119" spans="1:9">
      <c r="A2119" s="495"/>
      <c r="B2119" s="492"/>
      <c r="C2119" s="492"/>
      <c r="D2119" s="527"/>
      <c r="E2119" s="281" t="s">
        <v>291</v>
      </c>
      <c r="F2119" s="281">
        <v>0.6</v>
      </c>
      <c r="G2119" s="492"/>
      <c r="H2119" s="549"/>
      <c r="I2119" s="371"/>
    </row>
    <row r="2120" spans="1:9">
      <c r="A2120" s="495"/>
      <c r="B2120" s="492"/>
      <c r="C2120" s="492"/>
      <c r="D2120" s="527"/>
      <c r="E2120" s="281" t="s">
        <v>14</v>
      </c>
      <c r="F2120" s="281">
        <v>4.25</v>
      </c>
      <c r="G2120" s="492"/>
      <c r="H2120" s="549"/>
      <c r="I2120" s="371"/>
    </row>
    <row r="2121" spans="1:9">
      <c r="A2121" s="545"/>
      <c r="B2121" s="546"/>
      <c r="C2121" s="546"/>
      <c r="D2121" s="547"/>
      <c r="E2121" s="357" t="s">
        <v>26</v>
      </c>
      <c r="F2121" s="357">
        <v>0.4</v>
      </c>
      <c r="G2121" s="546"/>
      <c r="H2121" s="550"/>
      <c r="I2121" s="371"/>
    </row>
    <row r="2122" spans="1:9">
      <c r="A2122" s="537">
        <v>107750</v>
      </c>
      <c r="B2122" s="443" t="s">
        <v>138</v>
      </c>
      <c r="C2122" s="337" t="s">
        <v>102</v>
      </c>
      <c r="D2122" s="358">
        <v>4.95</v>
      </c>
      <c r="E2122" s="337" t="s">
        <v>15</v>
      </c>
      <c r="F2122" s="337">
        <v>4.95</v>
      </c>
      <c r="G2122" s="337">
        <v>6</v>
      </c>
      <c r="H2122" s="540">
        <v>45532</v>
      </c>
      <c r="I2122" s="367" t="s">
        <v>33</v>
      </c>
    </row>
    <row r="2123" spans="1:9">
      <c r="A2123" s="538"/>
      <c r="B2123" s="444"/>
      <c r="C2123" s="444" t="s">
        <v>103</v>
      </c>
      <c r="D2123" s="543">
        <v>15.2</v>
      </c>
      <c r="E2123" s="338" t="s">
        <v>210</v>
      </c>
      <c r="F2123" s="338">
        <v>1.2</v>
      </c>
      <c r="G2123" s="444">
        <v>17</v>
      </c>
      <c r="H2123" s="541"/>
      <c r="I2123" s="368"/>
    </row>
    <row r="2124" spans="1:9">
      <c r="A2124" s="538"/>
      <c r="B2124" s="444"/>
      <c r="C2124" s="444"/>
      <c r="D2124" s="543"/>
      <c r="E2124" s="338" t="s">
        <v>20</v>
      </c>
      <c r="F2124" s="338">
        <v>7</v>
      </c>
      <c r="G2124" s="444"/>
      <c r="H2124" s="541"/>
      <c r="I2124" s="368"/>
    </row>
    <row r="2125" spans="1:9">
      <c r="A2125" s="539"/>
      <c r="B2125" s="445"/>
      <c r="C2125" s="445"/>
      <c r="D2125" s="544"/>
      <c r="E2125" s="339" t="s">
        <v>31</v>
      </c>
      <c r="F2125" s="339">
        <v>7</v>
      </c>
      <c r="G2125" s="445"/>
      <c r="H2125" s="542"/>
      <c r="I2125" s="369"/>
    </row>
    <row r="2126" spans="1:9" ht="15" customHeight="1">
      <c r="A2126" s="433">
        <v>110559</v>
      </c>
      <c r="B2126" s="434" t="s">
        <v>25</v>
      </c>
      <c r="C2126" s="225" t="s">
        <v>102</v>
      </c>
      <c r="D2126" s="341">
        <v>1.51</v>
      </c>
      <c r="E2126" s="225" t="s">
        <v>16</v>
      </c>
      <c r="F2126" s="225">
        <v>1.51</v>
      </c>
      <c r="G2126" s="225">
        <v>3</v>
      </c>
      <c r="H2126" s="536">
        <v>45534</v>
      </c>
      <c r="I2126" s="194"/>
    </row>
    <row r="2127" spans="1:9">
      <c r="A2127" s="385"/>
      <c r="B2127" s="387"/>
      <c r="C2127" s="208" t="s">
        <v>103</v>
      </c>
      <c r="D2127" s="248">
        <v>2.31</v>
      </c>
      <c r="E2127" s="208" t="s">
        <v>14</v>
      </c>
      <c r="F2127" s="208">
        <v>2.31</v>
      </c>
      <c r="G2127" s="208">
        <v>4</v>
      </c>
      <c r="H2127" s="429"/>
      <c r="I2127" s="195"/>
    </row>
    <row r="2128" spans="1:9">
      <c r="A2128" s="384">
        <v>114957</v>
      </c>
      <c r="B2128" s="386" t="s">
        <v>67</v>
      </c>
      <c r="C2128" s="207" t="s">
        <v>102</v>
      </c>
      <c r="D2128" s="219">
        <v>2.1</v>
      </c>
      <c r="E2128" s="207" t="s">
        <v>16</v>
      </c>
      <c r="F2128" s="207">
        <v>2.1</v>
      </c>
      <c r="G2128" s="207">
        <v>4</v>
      </c>
      <c r="H2128" s="428">
        <v>45531</v>
      </c>
      <c r="I2128" s="195"/>
    </row>
    <row r="2129" spans="1:9">
      <c r="A2129" s="425"/>
      <c r="B2129" s="424"/>
      <c r="C2129" s="424" t="s">
        <v>103</v>
      </c>
      <c r="D2129" s="467">
        <v>7.5</v>
      </c>
      <c r="E2129" s="211" t="s">
        <v>14</v>
      </c>
      <c r="F2129" s="211">
        <v>3</v>
      </c>
      <c r="G2129" s="424">
        <v>9</v>
      </c>
      <c r="H2129" s="430"/>
      <c r="I2129" s="195"/>
    </row>
    <row r="2130" spans="1:9" ht="15.75" thickBot="1">
      <c r="A2130" s="385"/>
      <c r="B2130" s="387"/>
      <c r="C2130" s="387"/>
      <c r="D2130" s="397"/>
      <c r="E2130" s="208" t="s">
        <v>17</v>
      </c>
      <c r="F2130" s="208">
        <v>4.5</v>
      </c>
      <c r="G2130" s="387"/>
      <c r="H2130" s="429"/>
      <c r="I2130" s="195"/>
    </row>
    <row r="2131" spans="1:9" ht="15.75" thickBot="1">
      <c r="A2131" s="62">
        <v>120052</v>
      </c>
      <c r="B2131" s="63" t="s">
        <v>574</v>
      </c>
      <c r="C2131" s="63" t="s">
        <v>102</v>
      </c>
      <c r="D2131" s="67">
        <v>4.5</v>
      </c>
      <c r="E2131" s="63" t="s">
        <v>16</v>
      </c>
      <c r="F2131" s="63">
        <v>4.5</v>
      </c>
      <c r="G2131" s="63">
        <v>6</v>
      </c>
      <c r="H2131" s="138">
        <v>45530</v>
      </c>
      <c r="I2131" s="195"/>
    </row>
    <row r="2132" spans="1:9" ht="15.75" thickBot="1">
      <c r="A2132" s="62">
        <v>120578</v>
      </c>
      <c r="B2132" s="63" t="s">
        <v>88</v>
      </c>
      <c r="C2132" s="63" t="s">
        <v>102</v>
      </c>
      <c r="D2132" s="67">
        <v>4</v>
      </c>
      <c r="E2132" s="63" t="s">
        <v>14</v>
      </c>
      <c r="F2132" s="63">
        <v>4</v>
      </c>
      <c r="G2132" s="63">
        <v>6</v>
      </c>
      <c r="H2132" s="138">
        <v>45531</v>
      </c>
      <c r="I2132" s="195"/>
    </row>
    <row r="2133" spans="1:9" ht="15.75" thickBot="1">
      <c r="A2133" s="62">
        <v>120812</v>
      </c>
      <c r="B2133" s="63" t="s">
        <v>574</v>
      </c>
      <c r="C2133" s="63" t="s">
        <v>102</v>
      </c>
      <c r="D2133" s="67">
        <v>1.84</v>
      </c>
      <c r="E2133" s="63" t="s">
        <v>16</v>
      </c>
      <c r="F2133" s="63">
        <v>1.84</v>
      </c>
      <c r="G2133" s="63">
        <v>3</v>
      </c>
      <c r="H2133" s="138">
        <v>45530</v>
      </c>
      <c r="I2133" s="195"/>
    </row>
    <row r="2134" spans="1:9">
      <c r="A2134" s="384">
        <v>121087</v>
      </c>
      <c r="B2134" s="386" t="s">
        <v>222</v>
      </c>
      <c r="C2134" s="386" t="s">
        <v>102</v>
      </c>
      <c r="D2134" s="396">
        <v>4.5999999999999996</v>
      </c>
      <c r="E2134" s="207" t="s">
        <v>20</v>
      </c>
      <c r="F2134" s="207">
        <v>3</v>
      </c>
      <c r="G2134" s="386">
        <v>6</v>
      </c>
      <c r="H2134" s="428">
        <v>45531</v>
      </c>
      <c r="I2134" s="195"/>
    </row>
    <row r="2135" spans="1:9">
      <c r="A2135" s="425"/>
      <c r="B2135" s="424"/>
      <c r="C2135" s="424"/>
      <c r="D2135" s="467"/>
      <c r="E2135" s="211" t="s">
        <v>14</v>
      </c>
      <c r="F2135" s="211">
        <v>0.8</v>
      </c>
      <c r="G2135" s="424"/>
      <c r="H2135" s="430"/>
      <c r="I2135" s="195"/>
    </row>
    <row r="2136" spans="1:9" ht="15.75" thickBot="1">
      <c r="A2136" s="385"/>
      <c r="B2136" s="387"/>
      <c r="C2136" s="387"/>
      <c r="D2136" s="397"/>
      <c r="E2136" s="208" t="s">
        <v>15</v>
      </c>
      <c r="F2136" s="208">
        <v>0.8</v>
      </c>
      <c r="G2136" s="387"/>
      <c r="H2136" s="429"/>
      <c r="I2136" s="195"/>
    </row>
    <row r="2137" spans="1:9" ht="15" customHeight="1">
      <c r="A2137" s="384">
        <v>151713</v>
      </c>
      <c r="B2137" s="386" t="s">
        <v>114</v>
      </c>
      <c r="C2137" s="386" t="s">
        <v>102</v>
      </c>
      <c r="D2137" s="396">
        <v>7.5</v>
      </c>
      <c r="E2137" s="207" t="s">
        <v>16</v>
      </c>
      <c r="F2137" s="207">
        <v>1.5</v>
      </c>
      <c r="G2137" s="386">
        <v>9</v>
      </c>
      <c r="H2137" s="428">
        <v>45534</v>
      </c>
      <c r="I2137" s="195"/>
    </row>
    <row r="2138" spans="1:9" ht="15.75" thickBot="1">
      <c r="A2138" s="385"/>
      <c r="B2138" s="387"/>
      <c r="C2138" s="387"/>
      <c r="D2138" s="397"/>
      <c r="E2138" s="208" t="s">
        <v>20</v>
      </c>
      <c r="F2138" s="208">
        <v>6</v>
      </c>
      <c r="G2138" s="387"/>
      <c r="H2138" s="429"/>
      <c r="I2138" s="195"/>
    </row>
    <row r="2139" spans="1:9">
      <c r="A2139" s="384">
        <v>154379</v>
      </c>
      <c r="B2139" s="386" t="s">
        <v>111</v>
      </c>
      <c r="C2139" s="207" t="s">
        <v>102</v>
      </c>
      <c r="D2139" s="219">
        <v>2.9</v>
      </c>
      <c r="E2139" s="207" t="s">
        <v>16</v>
      </c>
      <c r="F2139" s="207">
        <v>2.9</v>
      </c>
      <c r="G2139" s="207">
        <v>4</v>
      </c>
      <c r="H2139" s="428">
        <v>45530</v>
      </c>
      <c r="I2139" s="195"/>
    </row>
    <row r="2140" spans="1:9" ht="15.75" thickBot="1">
      <c r="A2140" s="385"/>
      <c r="B2140" s="387"/>
      <c r="C2140" s="208" t="s">
        <v>103</v>
      </c>
      <c r="D2140" s="248">
        <v>2.2999999999999998</v>
      </c>
      <c r="E2140" s="208" t="s">
        <v>718</v>
      </c>
      <c r="F2140" s="208">
        <v>2.2999999999999998</v>
      </c>
      <c r="G2140" s="208">
        <v>4</v>
      </c>
      <c r="H2140" s="429"/>
      <c r="I2140" s="195"/>
    </row>
    <row r="2141" spans="1:9">
      <c r="A2141" s="384">
        <v>155480</v>
      </c>
      <c r="B2141" s="386" t="s">
        <v>574</v>
      </c>
      <c r="C2141" s="386" t="s">
        <v>102</v>
      </c>
      <c r="D2141" s="396">
        <v>13.33</v>
      </c>
      <c r="E2141" s="207" t="s">
        <v>26</v>
      </c>
      <c r="F2141" s="207">
        <v>6.33</v>
      </c>
      <c r="G2141" s="386">
        <v>15</v>
      </c>
      <c r="H2141" s="428">
        <v>45530</v>
      </c>
      <c r="I2141" s="195"/>
    </row>
    <row r="2142" spans="1:9">
      <c r="A2142" s="425"/>
      <c r="B2142" s="424"/>
      <c r="C2142" s="424"/>
      <c r="D2142" s="467"/>
      <c r="E2142" s="211" t="s">
        <v>16</v>
      </c>
      <c r="F2142" s="211">
        <v>4.5</v>
      </c>
      <c r="G2142" s="424"/>
      <c r="H2142" s="430"/>
      <c r="I2142" s="195"/>
    </row>
    <row r="2143" spans="1:9" ht="15.75" thickBot="1">
      <c r="A2143" s="385"/>
      <c r="B2143" s="387"/>
      <c r="C2143" s="387"/>
      <c r="D2143" s="397"/>
      <c r="E2143" s="208" t="s">
        <v>14</v>
      </c>
      <c r="F2143" s="208">
        <v>2.5</v>
      </c>
      <c r="G2143" s="387"/>
      <c r="H2143" s="429"/>
      <c r="I2143" s="195"/>
    </row>
    <row r="2144" spans="1:9">
      <c r="A2144" s="384">
        <v>163621</v>
      </c>
      <c r="B2144" s="386" t="s">
        <v>574</v>
      </c>
      <c r="C2144" s="386" t="s">
        <v>102</v>
      </c>
      <c r="D2144" s="396">
        <v>4.54</v>
      </c>
      <c r="E2144" s="207" t="s">
        <v>26</v>
      </c>
      <c r="F2144" s="207">
        <v>3</v>
      </c>
      <c r="G2144" s="386">
        <v>6</v>
      </c>
      <c r="H2144" s="428">
        <v>45530</v>
      </c>
      <c r="I2144" s="195"/>
    </row>
    <row r="2145" spans="1:9" ht="15.75" thickBot="1">
      <c r="A2145" s="385"/>
      <c r="B2145" s="387"/>
      <c r="C2145" s="387"/>
      <c r="D2145" s="397"/>
      <c r="E2145" s="208" t="s">
        <v>16</v>
      </c>
      <c r="F2145" s="208">
        <v>1.54</v>
      </c>
      <c r="G2145" s="387"/>
      <c r="H2145" s="429"/>
      <c r="I2145" s="195"/>
    </row>
    <row r="2146" spans="1:9" ht="15" customHeight="1">
      <c r="A2146" s="384">
        <v>166331</v>
      </c>
      <c r="B2146" s="386" t="s">
        <v>30</v>
      </c>
      <c r="C2146" s="207" t="s">
        <v>102</v>
      </c>
      <c r="D2146" s="219">
        <v>4</v>
      </c>
      <c r="E2146" s="207" t="s">
        <v>14</v>
      </c>
      <c r="F2146" s="207">
        <v>4</v>
      </c>
      <c r="G2146" s="207">
        <v>6</v>
      </c>
      <c r="H2146" s="428">
        <v>45530</v>
      </c>
      <c r="I2146" s="195"/>
    </row>
    <row r="2147" spans="1:9" ht="15.75" thickBot="1">
      <c r="A2147" s="385"/>
      <c r="B2147" s="387"/>
      <c r="C2147" s="208" t="s">
        <v>103</v>
      </c>
      <c r="D2147" s="248">
        <v>5.34</v>
      </c>
      <c r="E2147" s="208" t="s">
        <v>14</v>
      </c>
      <c r="F2147" s="208">
        <v>5.34</v>
      </c>
      <c r="G2147" s="208">
        <v>7</v>
      </c>
      <c r="H2147" s="429"/>
      <c r="I2147" s="195"/>
    </row>
    <row r="2148" spans="1:9">
      <c r="A2148" s="384">
        <v>172604</v>
      </c>
      <c r="B2148" s="386" t="s">
        <v>61</v>
      </c>
      <c r="C2148" s="386" t="s">
        <v>102</v>
      </c>
      <c r="D2148" s="396">
        <v>12.9</v>
      </c>
      <c r="E2148" s="207" t="s">
        <v>14</v>
      </c>
      <c r="F2148" s="207">
        <v>6</v>
      </c>
      <c r="G2148" s="386">
        <v>14</v>
      </c>
      <c r="H2148" s="428">
        <v>45530</v>
      </c>
      <c r="I2148" s="195"/>
    </row>
    <row r="2149" spans="1:9">
      <c r="A2149" s="425"/>
      <c r="B2149" s="424"/>
      <c r="C2149" s="424"/>
      <c r="D2149" s="467"/>
      <c r="E2149" s="211" t="s">
        <v>719</v>
      </c>
      <c r="F2149" s="211">
        <v>2</v>
      </c>
      <c r="G2149" s="424"/>
      <c r="H2149" s="430"/>
      <c r="I2149" s="195"/>
    </row>
    <row r="2150" spans="1:9" ht="15.75" thickBot="1">
      <c r="A2150" s="385"/>
      <c r="B2150" s="387"/>
      <c r="C2150" s="387"/>
      <c r="D2150" s="397"/>
      <c r="E2150" s="208" t="s">
        <v>16</v>
      </c>
      <c r="F2150" s="208">
        <v>4.9000000000000004</v>
      </c>
      <c r="G2150" s="387"/>
      <c r="H2150" s="429"/>
      <c r="I2150" s="195"/>
    </row>
    <row r="2151" spans="1:9" ht="15" customHeight="1">
      <c r="A2151" s="384">
        <v>172805</v>
      </c>
      <c r="B2151" s="386" t="s">
        <v>720</v>
      </c>
      <c r="C2151" s="386" t="s">
        <v>102</v>
      </c>
      <c r="D2151" s="396">
        <v>28.85</v>
      </c>
      <c r="E2151" s="207" t="s">
        <v>26</v>
      </c>
      <c r="F2151" s="207">
        <v>2.31</v>
      </c>
      <c r="G2151" s="386">
        <v>30</v>
      </c>
      <c r="H2151" s="428">
        <v>45532</v>
      </c>
      <c r="I2151" s="195"/>
    </row>
    <row r="2152" spans="1:9">
      <c r="A2152" s="425"/>
      <c r="B2152" s="424"/>
      <c r="C2152" s="424"/>
      <c r="D2152" s="467"/>
      <c r="E2152" s="211" t="s">
        <v>14</v>
      </c>
      <c r="F2152" s="211">
        <v>11.45</v>
      </c>
      <c r="G2152" s="424"/>
      <c r="H2152" s="430"/>
      <c r="I2152" s="195"/>
    </row>
    <row r="2153" spans="1:9">
      <c r="A2153" s="425"/>
      <c r="B2153" s="424"/>
      <c r="C2153" s="424"/>
      <c r="D2153" s="467"/>
      <c r="E2153" s="211" t="s">
        <v>719</v>
      </c>
      <c r="F2153" s="211">
        <v>0.84</v>
      </c>
      <c r="G2153" s="424"/>
      <c r="H2153" s="430"/>
      <c r="I2153" s="195"/>
    </row>
    <row r="2154" spans="1:9" ht="15.75" thickBot="1">
      <c r="A2154" s="385"/>
      <c r="B2154" s="387"/>
      <c r="C2154" s="387"/>
      <c r="D2154" s="397"/>
      <c r="E2154" s="208" t="s">
        <v>16</v>
      </c>
      <c r="F2154" s="208">
        <v>14.25</v>
      </c>
      <c r="G2154" s="387"/>
      <c r="H2154" s="429"/>
      <c r="I2154" s="195"/>
    </row>
    <row r="2155" spans="1:9" ht="15.75" thickBot="1">
      <c r="A2155" s="214">
        <v>173879</v>
      </c>
      <c r="B2155" s="215" t="s">
        <v>574</v>
      </c>
      <c r="C2155" s="215" t="s">
        <v>102</v>
      </c>
      <c r="D2155" s="98">
        <v>15.5</v>
      </c>
      <c r="E2155" s="215" t="s">
        <v>16</v>
      </c>
      <c r="F2155" s="215">
        <v>15.5</v>
      </c>
      <c r="G2155" s="215">
        <v>17</v>
      </c>
      <c r="H2155" s="253">
        <v>45530</v>
      </c>
      <c r="I2155" s="195"/>
    </row>
    <row r="2156" spans="1:9" ht="15" customHeight="1">
      <c r="A2156" s="384">
        <v>175731</v>
      </c>
      <c r="B2156" s="386" t="s">
        <v>91</v>
      </c>
      <c r="C2156" s="386" t="s">
        <v>102</v>
      </c>
      <c r="D2156" s="396">
        <v>14.3</v>
      </c>
      <c r="E2156" s="207" t="s">
        <v>31</v>
      </c>
      <c r="F2156" s="207">
        <v>0.2</v>
      </c>
      <c r="G2156" s="386">
        <v>16</v>
      </c>
      <c r="H2156" s="428">
        <v>45531</v>
      </c>
      <c r="I2156" s="195"/>
    </row>
    <row r="2157" spans="1:9">
      <c r="A2157" s="425"/>
      <c r="B2157" s="424"/>
      <c r="C2157" s="424"/>
      <c r="D2157" s="467"/>
      <c r="E2157" s="211" t="s">
        <v>17</v>
      </c>
      <c r="F2157" s="211">
        <v>0.8</v>
      </c>
      <c r="G2157" s="424"/>
      <c r="H2157" s="430"/>
      <c r="I2157" s="195"/>
    </row>
    <row r="2158" spans="1:9">
      <c r="A2158" s="425"/>
      <c r="B2158" s="424"/>
      <c r="C2158" s="424"/>
      <c r="D2158" s="467"/>
      <c r="E2158" s="211" t="s">
        <v>501</v>
      </c>
      <c r="F2158" s="211">
        <v>0.8</v>
      </c>
      <c r="G2158" s="424"/>
      <c r="H2158" s="430"/>
      <c r="I2158" s="195"/>
    </row>
    <row r="2159" spans="1:9">
      <c r="A2159" s="425"/>
      <c r="B2159" s="424"/>
      <c r="C2159" s="424"/>
      <c r="D2159" s="467"/>
      <c r="E2159" s="211" t="s">
        <v>132</v>
      </c>
      <c r="F2159" s="211">
        <v>1.8</v>
      </c>
      <c r="G2159" s="424"/>
      <c r="H2159" s="430"/>
      <c r="I2159" s="195"/>
    </row>
    <row r="2160" spans="1:9" ht="15.75" thickBot="1">
      <c r="A2160" s="385"/>
      <c r="B2160" s="387"/>
      <c r="C2160" s="387"/>
      <c r="D2160" s="397"/>
      <c r="E2160" s="208" t="s">
        <v>20</v>
      </c>
      <c r="F2160" s="208">
        <v>10.7</v>
      </c>
      <c r="G2160" s="387"/>
      <c r="H2160" s="429"/>
      <c r="I2160" s="195"/>
    </row>
    <row r="2161" spans="1:9">
      <c r="A2161" s="384">
        <v>176373</v>
      </c>
      <c r="B2161" s="386" t="s">
        <v>134</v>
      </c>
      <c r="C2161" s="386" t="s">
        <v>102</v>
      </c>
      <c r="D2161" s="396">
        <v>11</v>
      </c>
      <c r="E2161" s="207" t="s">
        <v>14</v>
      </c>
      <c r="F2161" s="207">
        <v>4</v>
      </c>
      <c r="G2161" s="386">
        <v>13</v>
      </c>
      <c r="H2161" s="428">
        <v>45531</v>
      </c>
      <c r="I2161" s="195"/>
    </row>
    <row r="2162" spans="1:9">
      <c r="A2162" s="425"/>
      <c r="B2162" s="424"/>
      <c r="C2162" s="424"/>
      <c r="D2162" s="467"/>
      <c r="E2162" s="211" t="s">
        <v>20</v>
      </c>
      <c r="F2162" s="211">
        <v>7</v>
      </c>
      <c r="G2162" s="424"/>
      <c r="H2162" s="430"/>
      <c r="I2162" s="195"/>
    </row>
    <row r="2163" spans="1:9">
      <c r="A2163" s="425"/>
      <c r="B2163" s="424"/>
      <c r="C2163" s="211" t="s">
        <v>103</v>
      </c>
      <c r="D2163" s="247">
        <v>0.6</v>
      </c>
      <c r="E2163" s="211" t="s">
        <v>14</v>
      </c>
      <c r="F2163" s="211">
        <v>0.6</v>
      </c>
      <c r="G2163" s="211">
        <v>2</v>
      </c>
      <c r="H2163" s="430"/>
      <c r="I2163" s="195"/>
    </row>
    <row r="2164" spans="1:9">
      <c r="A2164" s="425"/>
      <c r="B2164" s="424"/>
      <c r="C2164" s="424" t="s">
        <v>108</v>
      </c>
      <c r="D2164" s="467">
        <v>6.25</v>
      </c>
      <c r="E2164" s="211" t="s">
        <v>20</v>
      </c>
      <c r="F2164" s="211">
        <v>0.7</v>
      </c>
      <c r="G2164" s="424">
        <v>8</v>
      </c>
      <c r="H2164" s="430"/>
      <c r="I2164" s="195"/>
    </row>
    <row r="2165" spans="1:9">
      <c r="A2165" s="425"/>
      <c r="B2165" s="424"/>
      <c r="C2165" s="424"/>
      <c r="D2165" s="467"/>
      <c r="E2165" s="211" t="s">
        <v>15</v>
      </c>
      <c r="F2165" s="211">
        <v>0.7</v>
      </c>
      <c r="G2165" s="424"/>
      <c r="H2165" s="430"/>
      <c r="I2165" s="195"/>
    </row>
    <row r="2166" spans="1:9">
      <c r="A2166" s="425"/>
      <c r="B2166" s="424"/>
      <c r="C2166" s="424"/>
      <c r="D2166" s="467"/>
      <c r="E2166" s="211" t="s">
        <v>14</v>
      </c>
      <c r="F2166" s="211">
        <v>4.8499999999999996</v>
      </c>
      <c r="G2166" s="424"/>
      <c r="H2166" s="430"/>
      <c r="I2166" s="195"/>
    </row>
    <row r="2167" spans="1:9">
      <c r="A2167" s="425"/>
      <c r="B2167" s="424"/>
      <c r="C2167" s="211" t="s">
        <v>721</v>
      </c>
      <c r="D2167" s="247">
        <v>2.67</v>
      </c>
      <c r="E2167" s="211" t="s">
        <v>15</v>
      </c>
      <c r="F2167" s="211">
        <v>2.67</v>
      </c>
      <c r="G2167" s="211">
        <v>4</v>
      </c>
      <c r="H2167" s="430"/>
      <c r="I2167" s="195"/>
    </row>
    <row r="2168" spans="1:9">
      <c r="A2168" s="425"/>
      <c r="B2168" s="424"/>
      <c r="C2168" s="424" t="s">
        <v>722</v>
      </c>
      <c r="D2168" s="467">
        <v>20</v>
      </c>
      <c r="E2168" s="211" t="s">
        <v>16</v>
      </c>
      <c r="F2168" s="211">
        <v>6.5</v>
      </c>
      <c r="G2168" s="424">
        <v>22</v>
      </c>
      <c r="H2168" s="430"/>
      <c r="I2168" s="195"/>
    </row>
    <row r="2169" spans="1:9">
      <c r="A2169" s="425"/>
      <c r="B2169" s="424"/>
      <c r="C2169" s="424"/>
      <c r="D2169" s="467"/>
      <c r="E2169" s="211" t="s">
        <v>15</v>
      </c>
      <c r="F2169" s="211">
        <v>2.2999999999999998</v>
      </c>
      <c r="G2169" s="424"/>
      <c r="H2169" s="430"/>
      <c r="I2169" s="195"/>
    </row>
    <row r="2170" spans="1:9">
      <c r="A2170" s="425"/>
      <c r="B2170" s="424"/>
      <c r="C2170" s="424"/>
      <c r="D2170" s="467"/>
      <c r="E2170" s="211" t="s">
        <v>29</v>
      </c>
      <c r="F2170" s="211">
        <v>3.27</v>
      </c>
      <c r="G2170" s="424"/>
      <c r="H2170" s="430"/>
      <c r="I2170" s="195"/>
    </row>
    <row r="2171" spans="1:9" ht="15.75" thickBot="1">
      <c r="A2171" s="385"/>
      <c r="B2171" s="387"/>
      <c r="C2171" s="387"/>
      <c r="D2171" s="397"/>
      <c r="E2171" s="208" t="s">
        <v>20</v>
      </c>
      <c r="F2171" s="208">
        <v>7.93</v>
      </c>
      <c r="G2171" s="387"/>
      <c r="H2171" s="429"/>
      <c r="I2171" s="195"/>
    </row>
    <row r="2172" spans="1:9">
      <c r="A2172" s="384">
        <v>178323</v>
      </c>
      <c r="B2172" s="386" t="s">
        <v>114</v>
      </c>
      <c r="C2172" s="386" t="s">
        <v>102</v>
      </c>
      <c r="D2172" s="396">
        <v>7.6</v>
      </c>
      <c r="E2172" s="207" t="s">
        <v>16</v>
      </c>
      <c r="F2172" s="207">
        <v>3.8</v>
      </c>
      <c r="G2172" s="386">
        <v>9</v>
      </c>
      <c r="H2172" s="534">
        <v>45534</v>
      </c>
      <c r="I2172" s="195"/>
    </row>
    <row r="2173" spans="1:9" ht="15.75" thickBot="1">
      <c r="A2173" s="385"/>
      <c r="B2173" s="387"/>
      <c r="C2173" s="387"/>
      <c r="D2173" s="397"/>
      <c r="E2173" s="208" t="s">
        <v>14</v>
      </c>
      <c r="F2173" s="208">
        <v>3.8</v>
      </c>
      <c r="G2173" s="387"/>
      <c r="H2173" s="535"/>
      <c r="I2173" s="195"/>
    </row>
    <row r="2174" spans="1:9" ht="15" customHeight="1">
      <c r="A2174" s="384">
        <v>3103215</v>
      </c>
      <c r="B2174" s="386" t="s">
        <v>12</v>
      </c>
      <c r="C2174" s="207" t="s">
        <v>102</v>
      </c>
      <c r="D2174" s="219">
        <v>23.12</v>
      </c>
      <c r="E2174" s="207" t="s">
        <v>16</v>
      </c>
      <c r="F2174" s="207">
        <v>23.12</v>
      </c>
      <c r="G2174" s="207">
        <v>25</v>
      </c>
      <c r="H2174" s="428">
        <v>45533</v>
      </c>
      <c r="I2174" s="195"/>
    </row>
    <row r="2175" spans="1:9">
      <c r="A2175" s="425"/>
      <c r="B2175" s="424"/>
      <c r="C2175" s="424" t="s">
        <v>103</v>
      </c>
      <c r="D2175" s="467">
        <v>12.7</v>
      </c>
      <c r="E2175" s="211" t="s">
        <v>16</v>
      </c>
      <c r="F2175" s="211">
        <v>9.6999999999999993</v>
      </c>
      <c r="G2175" s="424">
        <v>14</v>
      </c>
      <c r="H2175" s="430"/>
      <c r="I2175" s="195"/>
    </row>
    <row r="2176" spans="1:9">
      <c r="A2176" s="425"/>
      <c r="B2176" s="424"/>
      <c r="C2176" s="424"/>
      <c r="D2176" s="467"/>
      <c r="E2176" s="211" t="s">
        <v>14</v>
      </c>
      <c r="F2176" s="211">
        <v>3</v>
      </c>
      <c r="G2176" s="424"/>
      <c r="H2176" s="430"/>
      <c r="I2176" s="195"/>
    </row>
    <row r="2177" spans="1:9" ht="15.75" thickBot="1">
      <c r="A2177" s="385"/>
      <c r="B2177" s="387"/>
      <c r="C2177" s="208" t="s">
        <v>108</v>
      </c>
      <c r="D2177" s="248">
        <v>8.6300000000000008</v>
      </c>
      <c r="E2177" s="208" t="s">
        <v>16</v>
      </c>
      <c r="F2177" s="208">
        <v>8.6300000000000008</v>
      </c>
      <c r="G2177" s="208">
        <v>10</v>
      </c>
      <c r="H2177" s="429"/>
      <c r="I2177" s="195"/>
    </row>
    <row r="2178" spans="1:9" ht="15" customHeight="1">
      <c r="A2178" s="384">
        <v>3103225</v>
      </c>
      <c r="B2178" s="386" t="s">
        <v>61</v>
      </c>
      <c r="C2178" s="386" t="s">
        <v>102</v>
      </c>
      <c r="D2178" s="396">
        <v>44.9</v>
      </c>
      <c r="E2178" s="207" t="s">
        <v>16</v>
      </c>
      <c r="F2178" s="207">
        <v>22.4</v>
      </c>
      <c r="G2178" s="386">
        <v>46</v>
      </c>
      <c r="H2178" s="428">
        <v>45530</v>
      </c>
      <c r="I2178" s="195"/>
    </row>
    <row r="2179" spans="1:9">
      <c r="A2179" s="425"/>
      <c r="B2179" s="424"/>
      <c r="C2179" s="424"/>
      <c r="D2179" s="467"/>
      <c r="E2179" s="211" t="s">
        <v>26</v>
      </c>
      <c r="F2179" s="211">
        <v>6</v>
      </c>
      <c r="G2179" s="424"/>
      <c r="H2179" s="430"/>
      <c r="I2179" s="195"/>
    </row>
    <row r="2180" spans="1:9">
      <c r="A2180" s="425"/>
      <c r="B2180" s="424"/>
      <c r="C2180" s="424"/>
      <c r="D2180" s="467"/>
      <c r="E2180" s="211" t="s">
        <v>14</v>
      </c>
      <c r="F2180" s="211">
        <v>16.5</v>
      </c>
      <c r="G2180" s="424"/>
      <c r="H2180" s="430"/>
      <c r="I2180" s="195"/>
    </row>
    <row r="2181" spans="1:9" ht="15.75" thickBot="1">
      <c r="A2181" s="385"/>
      <c r="B2181" s="387"/>
      <c r="C2181" s="208" t="s">
        <v>103</v>
      </c>
      <c r="D2181" s="248">
        <v>3.5</v>
      </c>
      <c r="E2181" s="208" t="s">
        <v>14</v>
      </c>
      <c r="F2181" s="208">
        <v>3.5</v>
      </c>
      <c r="G2181" s="208">
        <v>5</v>
      </c>
      <c r="H2181" s="429"/>
      <c r="I2181" s="195"/>
    </row>
    <row r="2182" spans="1:9" ht="15" customHeight="1">
      <c r="A2182" s="384">
        <v>3104097</v>
      </c>
      <c r="B2182" s="386" t="s">
        <v>723</v>
      </c>
      <c r="C2182" s="386" t="s">
        <v>102</v>
      </c>
      <c r="D2182" s="396">
        <v>5.24</v>
      </c>
      <c r="E2182" s="207" t="s">
        <v>14</v>
      </c>
      <c r="F2182" s="207">
        <v>4.5</v>
      </c>
      <c r="G2182" s="386">
        <v>7</v>
      </c>
      <c r="H2182" s="428">
        <v>45531</v>
      </c>
      <c r="I2182" s="195"/>
    </row>
    <row r="2183" spans="1:9" ht="15.75" thickBot="1">
      <c r="A2183" s="385"/>
      <c r="B2183" s="387"/>
      <c r="C2183" s="387"/>
      <c r="D2183" s="397"/>
      <c r="E2183" s="208" t="s">
        <v>16</v>
      </c>
      <c r="F2183" s="208">
        <v>0.74</v>
      </c>
      <c r="G2183" s="387"/>
      <c r="H2183" s="429"/>
      <c r="I2183" s="195"/>
    </row>
    <row r="2184" spans="1:9" ht="15.75" thickBot="1">
      <c r="A2184" s="62">
        <v>3104169</v>
      </c>
      <c r="B2184" s="63" t="s">
        <v>574</v>
      </c>
      <c r="C2184" s="63" t="s">
        <v>102</v>
      </c>
      <c r="D2184" s="67">
        <v>2.9</v>
      </c>
      <c r="E2184" s="63" t="s">
        <v>43</v>
      </c>
      <c r="F2184" s="63">
        <v>2.9</v>
      </c>
      <c r="G2184" s="63">
        <v>4</v>
      </c>
      <c r="H2184" s="138">
        <v>45530</v>
      </c>
      <c r="I2184" s="195"/>
    </row>
    <row r="2185" spans="1:9" ht="15" customHeight="1">
      <c r="A2185" s="384">
        <v>152425</v>
      </c>
      <c r="B2185" s="386" t="s">
        <v>34</v>
      </c>
      <c r="C2185" s="386" t="s">
        <v>102</v>
      </c>
      <c r="D2185" s="396">
        <v>11.1</v>
      </c>
      <c r="E2185" s="207" t="s">
        <v>17</v>
      </c>
      <c r="F2185" s="207">
        <v>4</v>
      </c>
      <c r="G2185" s="386">
        <v>13</v>
      </c>
      <c r="H2185" s="428">
        <v>45532</v>
      </c>
      <c r="I2185" s="195"/>
    </row>
    <row r="2186" spans="1:9">
      <c r="A2186" s="425"/>
      <c r="B2186" s="424"/>
      <c r="C2186" s="424"/>
      <c r="D2186" s="467"/>
      <c r="E2186" s="211" t="s">
        <v>16</v>
      </c>
      <c r="F2186" s="211">
        <v>7.1</v>
      </c>
      <c r="G2186" s="424"/>
      <c r="H2186" s="430"/>
      <c r="I2186" s="195"/>
    </row>
    <row r="2187" spans="1:9" ht="15.75" thickBot="1">
      <c r="A2187" s="385"/>
      <c r="B2187" s="387"/>
      <c r="C2187" s="208" t="s">
        <v>103</v>
      </c>
      <c r="D2187" s="248">
        <v>4</v>
      </c>
      <c r="E2187" s="208" t="s">
        <v>14</v>
      </c>
      <c r="F2187" s="208">
        <v>4</v>
      </c>
      <c r="G2187" s="208">
        <v>6</v>
      </c>
      <c r="H2187" s="429"/>
      <c r="I2187" s="195"/>
    </row>
    <row r="2188" spans="1:9" ht="15" customHeight="1">
      <c r="A2188" s="384">
        <v>176001</v>
      </c>
      <c r="B2188" s="386" t="s">
        <v>660</v>
      </c>
      <c r="C2188" s="207" t="s">
        <v>102</v>
      </c>
      <c r="D2188" s="219">
        <v>2.6</v>
      </c>
      <c r="E2188" s="207" t="s">
        <v>16</v>
      </c>
      <c r="F2188" s="207">
        <v>2.6</v>
      </c>
      <c r="G2188" s="207">
        <v>4</v>
      </c>
      <c r="H2188" s="521">
        <v>45532</v>
      </c>
      <c r="I2188" s="195"/>
    </row>
    <row r="2189" spans="1:9">
      <c r="A2189" s="425"/>
      <c r="B2189" s="424"/>
      <c r="C2189" s="211" t="s">
        <v>103</v>
      </c>
      <c r="D2189" s="247">
        <v>1.83</v>
      </c>
      <c r="E2189" s="211" t="s">
        <v>14</v>
      </c>
      <c r="F2189" s="211">
        <v>1.83</v>
      </c>
      <c r="G2189" s="211">
        <v>3</v>
      </c>
      <c r="H2189" s="522"/>
      <c r="I2189" s="195"/>
    </row>
    <row r="2190" spans="1:9" ht="15.75" thickBot="1">
      <c r="A2190" s="385"/>
      <c r="B2190" s="387"/>
      <c r="C2190" s="208" t="s">
        <v>108</v>
      </c>
      <c r="D2190" s="248">
        <v>1</v>
      </c>
      <c r="E2190" s="208" t="s">
        <v>20</v>
      </c>
      <c r="F2190" s="208">
        <v>1</v>
      </c>
      <c r="G2190" s="208">
        <v>3</v>
      </c>
      <c r="H2190" s="523"/>
      <c r="I2190" s="195"/>
    </row>
    <row r="2191" spans="1:9">
      <c r="A2191" s="384">
        <v>87604</v>
      </c>
      <c r="B2191" s="386" t="s">
        <v>34</v>
      </c>
      <c r="C2191" s="386" t="s">
        <v>102</v>
      </c>
      <c r="D2191" s="396">
        <v>17.34</v>
      </c>
      <c r="E2191" s="207" t="s">
        <v>16</v>
      </c>
      <c r="F2191" s="207">
        <v>9.67</v>
      </c>
      <c r="G2191" s="386">
        <v>19</v>
      </c>
      <c r="H2191" s="521">
        <v>45532</v>
      </c>
      <c r="I2191" s="195"/>
    </row>
    <row r="2192" spans="1:9">
      <c r="A2192" s="425"/>
      <c r="B2192" s="424"/>
      <c r="C2192" s="424"/>
      <c r="D2192" s="467"/>
      <c r="E2192" s="211" t="s">
        <v>17</v>
      </c>
      <c r="F2192" s="211">
        <v>7.67</v>
      </c>
      <c r="G2192" s="424"/>
      <c r="H2192" s="522"/>
      <c r="I2192" s="195"/>
    </row>
    <row r="2193" spans="1:9">
      <c r="A2193" s="425"/>
      <c r="B2193" s="424"/>
      <c r="C2193" s="424" t="s">
        <v>103</v>
      </c>
      <c r="D2193" s="467">
        <v>80.900000000000006</v>
      </c>
      <c r="E2193" s="211" t="s">
        <v>14</v>
      </c>
      <c r="F2193" s="211">
        <v>14.07</v>
      </c>
      <c r="G2193" s="424">
        <v>82</v>
      </c>
      <c r="H2193" s="522"/>
      <c r="I2193" s="195"/>
    </row>
    <row r="2194" spans="1:9">
      <c r="A2194" s="425"/>
      <c r="B2194" s="424"/>
      <c r="C2194" s="424"/>
      <c r="D2194" s="467"/>
      <c r="E2194" s="211" t="s">
        <v>20</v>
      </c>
      <c r="F2194" s="211">
        <v>57.63</v>
      </c>
      <c r="G2194" s="424"/>
      <c r="H2194" s="522"/>
      <c r="I2194" s="195"/>
    </row>
    <row r="2195" spans="1:9" ht="15.75" thickBot="1">
      <c r="A2195" s="385"/>
      <c r="B2195" s="387"/>
      <c r="C2195" s="387"/>
      <c r="D2195" s="397"/>
      <c r="E2195" s="208" t="s">
        <v>15</v>
      </c>
      <c r="F2195" s="208">
        <v>9.1999999999999993</v>
      </c>
      <c r="G2195" s="387"/>
      <c r="H2195" s="523"/>
      <c r="I2195" s="195"/>
    </row>
    <row r="2196" spans="1:9" ht="15.75" thickBot="1">
      <c r="A2196" s="62">
        <v>118546</v>
      </c>
      <c r="B2196" s="63" t="s">
        <v>34</v>
      </c>
      <c r="C2196" s="63" t="s">
        <v>102</v>
      </c>
      <c r="D2196" s="67">
        <v>2.31</v>
      </c>
      <c r="E2196" s="63" t="s">
        <v>14</v>
      </c>
      <c r="F2196" s="63">
        <v>2.31</v>
      </c>
      <c r="G2196" s="63">
        <v>4</v>
      </c>
      <c r="H2196" s="141">
        <v>45532</v>
      </c>
      <c r="I2196" s="195"/>
    </row>
    <row r="2197" spans="1:9">
      <c r="A2197" s="384">
        <v>163585</v>
      </c>
      <c r="B2197" s="386" t="s">
        <v>34</v>
      </c>
      <c r="C2197" s="386" t="s">
        <v>102</v>
      </c>
      <c r="D2197" s="396">
        <v>7.9</v>
      </c>
      <c r="E2197" s="207" t="s">
        <v>16</v>
      </c>
      <c r="F2197" s="207">
        <v>3.5</v>
      </c>
      <c r="G2197" s="386">
        <v>9</v>
      </c>
      <c r="H2197" s="521">
        <v>45532</v>
      </c>
      <c r="I2197" s="195"/>
    </row>
    <row r="2198" spans="1:9" ht="15.75" thickBot="1">
      <c r="A2198" s="385"/>
      <c r="B2198" s="387"/>
      <c r="C2198" s="387"/>
      <c r="D2198" s="397"/>
      <c r="E2198" s="208" t="s">
        <v>14</v>
      </c>
      <c r="F2198" s="208">
        <v>4.4000000000000004</v>
      </c>
      <c r="G2198" s="387"/>
      <c r="H2198" s="523"/>
      <c r="I2198" s="195"/>
    </row>
    <row r="2199" spans="1:9">
      <c r="A2199" s="384">
        <v>175283</v>
      </c>
      <c r="B2199" s="386" t="s">
        <v>34</v>
      </c>
      <c r="C2199" s="386" t="s">
        <v>102</v>
      </c>
      <c r="D2199" s="396">
        <v>3.78</v>
      </c>
      <c r="E2199" s="207" t="s">
        <v>21</v>
      </c>
      <c r="F2199" s="207">
        <v>0.47</v>
      </c>
      <c r="G2199" s="386">
        <v>5</v>
      </c>
      <c r="H2199" s="521">
        <v>45532</v>
      </c>
      <c r="I2199" s="195"/>
    </row>
    <row r="2200" spans="1:9">
      <c r="A2200" s="425"/>
      <c r="B2200" s="424"/>
      <c r="C2200" s="424"/>
      <c r="D2200" s="467"/>
      <c r="E2200" s="211" t="s">
        <v>14</v>
      </c>
      <c r="F2200" s="211">
        <v>3.31</v>
      </c>
      <c r="G2200" s="424"/>
      <c r="H2200" s="522"/>
      <c r="I2200" s="195"/>
    </row>
    <row r="2201" spans="1:9" ht="15.75" thickBot="1">
      <c r="A2201" s="385"/>
      <c r="B2201" s="387"/>
      <c r="C2201" s="208" t="s">
        <v>103</v>
      </c>
      <c r="D2201" s="248">
        <v>4</v>
      </c>
      <c r="E2201" s="208" t="s">
        <v>20</v>
      </c>
      <c r="F2201" s="208">
        <v>4</v>
      </c>
      <c r="G2201" s="208">
        <v>6</v>
      </c>
      <c r="H2201" s="523"/>
      <c r="I2201" s="195"/>
    </row>
    <row r="2202" spans="1:9" ht="15" customHeight="1">
      <c r="A2202" s="384">
        <v>3129750</v>
      </c>
      <c r="B2202" s="386" t="s">
        <v>34</v>
      </c>
      <c r="C2202" s="386" t="s">
        <v>102</v>
      </c>
      <c r="D2202" s="396">
        <v>9.6999999999999993</v>
      </c>
      <c r="E2202" s="207" t="s">
        <v>20</v>
      </c>
      <c r="F2202" s="207">
        <v>7</v>
      </c>
      <c r="G2202" s="386">
        <v>11</v>
      </c>
      <c r="H2202" s="521">
        <v>45532</v>
      </c>
      <c r="I2202" s="195"/>
    </row>
    <row r="2203" spans="1:9" ht="15.75" thickBot="1">
      <c r="A2203" s="385"/>
      <c r="B2203" s="387"/>
      <c r="C2203" s="387"/>
      <c r="D2203" s="397"/>
      <c r="E2203" s="208" t="s">
        <v>16</v>
      </c>
      <c r="F2203" s="208">
        <v>2.7</v>
      </c>
      <c r="G2203" s="387"/>
      <c r="H2203" s="523"/>
      <c r="I2203" s="195"/>
    </row>
    <row r="2204" spans="1:9" ht="15" customHeight="1">
      <c r="A2204" s="384">
        <v>96533</v>
      </c>
      <c r="B2204" s="386" t="s">
        <v>88</v>
      </c>
      <c r="C2204" s="386" t="s">
        <v>102</v>
      </c>
      <c r="D2204" s="396">
        <v>21.72</v>
      </c>
      <c r="E2204" s="207" t="s">
        <v>16</v>
      </c>
      <c r="F2204" s="207">
        <v>10.29</v>
      </c>
      <c r="G2204" s="386">
        <v>23</v>
      </c>
      <c r="H2204" s="521">
        <v>45531</v>
      </c>
      <c r="I2204" s="195"/>
    </row>
    <row r="2205" spans="1:9">
      <c r="A2205" s="425"/>
      <c r="B2205" s="424"/>
      <c r="C2205" s="424"/>
      <c r="D2205" s="467"/>
      <c r="E2205" s="211" t="s">
        <v>14</v>
      </c>
      <c r="F2205" s="211">
        <v>6.28</v>
      </c>
      <c r="G2205" s="424"/>
      <c r="H2205" s="522"/>
      <c r="I2205" s="195"/>
    </row>
    <row r="2206" spans="1:9" ht="15.75" thickBot="1">
      <c r="A2206" s="385"/>
      <c r="B2206" s="387"/>
      <c r="C2206" s="387"/>
      <c r="D2206" s="397"/>
      <c r="E2206" s="208" t="s">
        <v>20</v>
      </c>
      <c r="F2206" s="208">
        <v>5.15</v>
      </c>
      <c r="G2206" s="387"/>
      <c r="H2206" s="523"/>
      <c r="I2206" s="195"/>
    </row>
    <row r="2207" spans="1:9" ht="15" customHeight="1">
      <c r="A2207" s="384">
        <v>116512</v>
      </c>
      <c r="B2207" s="386" t="s">
        <v>63</v>
      </c>
      <c r="C2207" s="386" t="s">
        <v>102</v>
      </c>
      <c r="D2207" s="396">
        <v>14.9</v>
      </c>
      <c r="E2207" s="207" t="s">
        <v>29</v>
      </c>
      <c r="F2207" s="207">
        <v>5.4</v>
      </c>
      <c r="G2207" s="386">
        <v>16</v>
      </c>
      <c r="H2207" s="521">
        <v>45531</v>
      </c>
      <c r="I2207" s="195"/>
    </row>
    <row r="2208" spans="1:9" ht="15.75" thickBot="1">
      <c r="A2208" s="385"/>
      <c r="B2208" s="387"/>
      <c r="C2208" s="387"/>
      <c r="D2208" s="397"/>
      <c r="E2208" s="208" t="s">
        <v>14</v>
      </c>
      <c r="F2208" s="208">
        <v>9.5</v>
      </c>
      <c r="G2208" s="387"/>
      <c r="H2208" s="523"/>
      <c r="I2208" s="195"/>
    </row>
    <row r="2209" spans="1:9">
      <c r="A2209" s="384">
        <v>177112</v>
      </c>
      <c r="B2209" s="386" t="s">
        <v>133</v>
      </c>
      <c r="C2209" s="386" t="s">
        <v>102</v>
      </c>
      <c r="D2209" s="396">
        <v>16.600000000000001</v>
      </c>
      <c r="E2209" s="207" t="s">
        <v>14</v>
      </c>
      <c r="F2209" s="207">
        <v>6</v>
      </c>
      <c r="G2209" s="386">
        <v>18</v>
      </c>
      <c r="H2209" s="521">
        <v>45530</v>
      </c>
      <c r="I2209" s="195"/>
    </row>
    <row r="2210" spans="1:9">
      <c r="A2210" s="425"/>
      <c r="B2210" s="424"/>
      <c r="C2210" s="424"/>
      <c r="D2210" s="467"/>
      <c r="E2210" s="211" t="s">
        <v>20</v>
      </c>
      <c r="F2210" s="211">
        <v>3.6</v>
      </c>
      <c r="G2210" s="424"/>
      <c r="H2210" s="522"/>
      <c r="I2210" s="195"/>
    </row>
    <row r="2211" spans="1:9">
      <c r="A2211" s="425"/>
      <c r="B2211" s="424"/>
      <c r="C2211" s="424"/>
      <c r="D2211" s="467"/>
      <c r="E2211" s="211" t="s">
        <v>17</v>
      </c>
      <c r="F2211" s="211">
        <v>3.5</v>
      </c>
      <c r="G2211" s="424"/>
      <c r="H2211" s="522"/>
      <c r="I2211" s="195"/>
    </row>
    <row r="2212" spans="1:9" ht="15.75" thickBot="1">
      <c r="A2212" s="385"/>
      <c r="B2212" s="387"/>
      <c r="C2212" s="387"/>
      <c r="D2212" s="397"/>
      <c r="E2212" s="208" t="s">
        <v>31</v>
      </c>
      <c r="F2212" s="208">
        <v>3.5</v>
      </c>
      <c r="G2212" s="387"/>
      <c r="H2212" s="523"/>
      <c r="I2212" s="195"/>
    </row>
    <row r="2213" spans="1:9">
      <c r="A2213" s="384">
        <v>3103264</v>
      </c>
      <c r="B2213" s="386" t="s">
        <v>133</v>
      </c>
      <c r="C2213" s="386" t="s">
        <v>102</v>
      </c>
      <c r="D2213" s="396">
        <v>30.7</v>
      </c>
      <c r="E2213" s="207" t="s">
        <v>14</v>
      </c>
      <c r="F2213" s="207">
        <v>8.6999999999999993</v>
      </c>
      <c r="G2213" s="386">
        <v>32</v>
      </c>
      <c r="H2213" s="521">
        <v>45530</v>
      </c>
      <c r="I2213" s="195"/>
    </row>
    <row r="2214" spans="1:9" ht="15.75" thickBot="1">
      <c r="A2214" s="385"/>
      <c r="B2214" s="387"/>
      <c r="C2214" s="387"/>
      <c r="D2214" s="397"/>
      <c r="E2214" s="208" t="s">
        <v>20</v>
      </c>
      <c r="F2214" s="208">
        <v>22</v>
      </c>
      <c r="G2214" s="387"/>
      <c r="H2214" s="523"/>
      <c r="I2214" s="195"/>
    </row>
    <row r="2215" spans="1:9" ht="15" customHeight="1">
      <c r="A2215" s="384">
        <v>3103198</v>
      </c>
      <c r="B2215" s="386" t="s">
        <v>274</v>
      </c>
      <c r="C2215" s="386" t="s">
        <v>102</v>
      </c>
      <c r="D2215" s="396">
        <v>8.58</v>
      </c>
      <c r="E2215" s="207" t="s">
        <v>16</v>
      </c>
      <c r="F2215" s="207">
        <v>4.28</v>
      </c>
      <c r="G2215" s="386">
        <v>10</v>
      </c>
      <c r="H2215" s="521">
        <v>45532</v>
      </c>
      <c r="I2215" s="195"/>
    </row>
    <row r="2216" spans="1:9">
      <c r="A2216" s="509"/>
      <c r="B2216" s="480"/>
      <c r="C2216" s="480"/>
      <c r="D2216" s="533"/>
      <c r="E2216" s="218" t="s">
        <v>20</v>
      </c>
      <c r="F2216" s="218">
        <v>1</v>
      </c>
      <c r="G2216" s="480"/>
      <c r="H2216" s="532"/>
      <c r="I2216" s="195"/>
    </row>
    <row r="2217" spans="1:9" ht="15.75" thickBot="1">
      <c r="A2217" s="385"/>
      <c r="B2217" s="387"/>
      <c r="C2217" s="387"/>
      <c r="D2217" s="397"/>
      <c r="E2217" s="208" t="s">
        <v>14</v>
      </c>
      <c r="F2217" s="208">
        <v>3.3</v>
      </c>
      <c r="G2217" s="387"/>
      <c r="H2217" s="523"/>
      <c r="I2217" s="195"/>
    </row>
    <row r="2218" spans="1:9" ht="15" customHeight="1">
      <c r="A2218" s="384">
        <v>110558</v>
      </c>
      <c r="B2218" s="386" t="s">
        <v>101</v>
      </c>
      <c r="C2218" s="386" t="s">
        <v>102</v>
      </c>
      <c r="D2218" s="396">
        <v>4.74</v>
      </c>
      <c r="E2218" s="207" t="s">
        <v>14</v>
      </c>
      <c r="F2218" s="207">
        <v>1.5</v>
      </c>
      <c r="G2218" s="386">
        <v>6</v>
      </c>
      <c r="H2218" s="521">
        <v>45532</v>
      </c>
      <c r="I2218" s="195"/>
    </row>
    <row r="2219" spans="1:9">
      <c r="A2219" s="425"/>
      <c r="B2219" s="424"/>
      <c r="C2219" s="424"/>
      <c r="D2219" s="467"/>
      <c r="E2219" s="211" t="s">
        <v>35</v>
      </c>
      <c r="F2219" s="211">
        <v>1.6</v>
      </c>
      <c r="G2219" s="424"/>
      <c r="H2219" s="522"/>
      <c r="I2219" s="195"/>
    </row>
    <row r="2220" spans="1:9" ht="15.75" thickBot="1">
      <c r="A2220" s="385"/>
      <c r="B2220" s="387"/>
      <c r="C2220" s="387"/>
      <c r="D2220" s="397"/>
      <c r="E2220" s="208" t="s">
        <v>15</v>
      </c>
      <c r="F2220" s="208">
        <v>1.64</v>
      </c>
      <c r="G2220" s="387"/>
      <c r="H2220" s="523"/>
      <c r="I2220" s="195"/>
    </row>
    <row r="2221" spans="1:9">
      <c r="A2221" s="384">
        <v>112115</v>
      </c>
      <c r="B2221" s="386" t="s">
        <v>133</v>
      </c>
      <c r="C2221" s="386" t="s">
        <v>102</v>
      </c>
      <c r="D2221" s="396">
        <v>7.75</v>
      </c>
      <c r="E2221" s="207" t="s">
        <v>14</v>
      </c>
      <c r="F2221" s="207">
        <v>4.05</v>
      </c>
      <c r="G2221" s="386">
        <v>9</v>
      </c>
      <c r="H2221" s="521">
        <v>45530</v>
      </c>
      <c r="I2221" s="195"/>
    </row>
    <row r="2222" spans="1:9">
      <c r="A2222" s="425"/>
      <c r="B2222" s="424"/>
      <c r="C2222" s="424"/>
      <c r="D2222" s="467"/>
      <c r="E2222" s="211" t="s">
        <v>15</v>
      </c>
      <c r="F2222" s="211">
        <v>3.7</v>
      </c>
      <c r="G2222" s="424"/>
      <c r="H2222" s="522"/>
      <c r="I2222" s="195"/>
    </row>
    <row r="2223" spans="1:9" ht="15.75" thickBot="1">
      <c r="A2223" s="385"/>
      <c r="B2223" s="387"/>
      <c r="C2223" s="208" t="s">
        <v>103</v>
      </c>
      <c r="D2223" s="248">
        <v>2.2000000000000002</v>
      </c>
      <c r="E2223" s="208" t="s">
        <v>20</v>
      </c>
      <c r="F2223" s="208">
        <v>2.2000000000000002</v>
      </c>
      <c r="G2223" s="208">
        <v>4</v>
      </c>
      <c r="H2223" s="523"/>
      <c r="I2223" s="195"/>
    </row>
    <row r="2224" spans="1:9">
      <c r="A2224" s="384">
        <v>91193</v>
      </c>
      <c r="B2224" s="386" t="s">
        <v>724</v>
      </c>
      <c r="C2224" s="386" t="s">
        <v>102</v>
      </c>
      <c r="D2224" s="396">
        <v>2</v>
      </c>
      <c r="E2224" s="207" t="s">
        <v>16</v>
      </c>
      <c r="F2224" s="207">
        <v>1.1000000000000001</v>
      </c>
      <c r="G2224" s="386">
        <v>4</v>
      </c>
      <c r="H2224" s="521">
        <v>45534</v>
      </c>
      <c r="I2224" s="195"/>
    </row>
    <row r="2225" spans="1:9" ht="15.75" thickBot="1">
      <c r="A2225" s="385"/>
      <c r="B2225" s="387"/>
      <c r="C2225" s="387"/>
      <c r="D2225" s="397"/>
      <c r="E2225" s="208" t="s">
        <v>14</v>
      </c>
      <c r="F2225" s="208">
        <v>0.9</v>
      </c>
      <c r="G2225" s="387"/>
      <c r="H2225" s="523"/>
      <c r="I2225" s="195"/>
    </row>
    <row r="2226" spans="1:9" ht="15" customHeight="1">
      <c r="A2226" s="384">
        <v>178598</v>
      </c>
      <c r="B2226" s="386" t="s">
        <v>574</v>
      </c>
      <c r="C2226" s="386" t="s">
        <v>102</v>
      </c>
      <c r="D2226" s="396">
        <v>8.1</v>
      </c>
      <c r="E2226" s="207" t="s">
        <v>16</v>
      </c>
      <c r="F2226" s="207">
        <v>4.0999999999999996</v>
      </c>
      <c r="G2226" s="386">
        <v>10</v>
      </c>
      <c r="H2226" s="521">
        <v>45530</v>
      </c>
      <c r="I2226" s="195"/>
    </row>
    <row r="2227" spans="1:9" ht="15.75" thickBot="1">
      <c r="A2227" s="385"/>
      <c r="B2227" s="387"/>
      <c r="C2227" s="387"/>
      <c r="D2227" s="397"/>
      <c r="E2227" s="208" t="s">
        <v>14</v>
      </c>
      <c r="F2227" s="208">
        <v>4</v>
      </c>
      <c r="G2227" s="387"/>
      <c r="H2227" s="523"/>
      <c r="I2227" s="195"/>
    </row>
    <row r="2228" spans="1:9" ht="15" customHeight="1">
      <c r="A2228" s="384">
        <v>91091</v>
      </c>
      <c r="B2228" s="386" t="s">
        <v>12</v>
      </c>
      <c r="C2228" s="386" t="s">
        <v>102</v>
      </c>
      <c r="D2228" s="396">
        <v>13.37</v>
      </c>
      <c r="E2228" s="207" t="s">
        <v>16</v>
      </c>
      <c r="F2228" s="207">
        <v>6.42</v>
      </c>
      <c r="G2228" s="386">
        <v>15</v>
      </c>
      <c r="H2228" s="521">
        <v>45534</v>
      </c>
      <c r="I2228" s="195"/>
    </row>
    <row r="2229" spans="1:9">
      <c r="A2229" s="425"/>
      <c r="B2229" s="424"/>
      <c r="C2229" s="424"/>
      <c r="D2229" s="467"/>
      <c r="E2229" s="211" t="s">
        <v>14</v>
      </c>
      <c r="F2229" s="211">
        <v>3.5</v>
      </c>
      <c r="G2229" s="424"/>
      <c r="H2229" s="522"/>
      <c r="I2229" s="195"/>
    </row>
    <row r="2230" spans="1:9" ht="15.75" thickBot="1">
      <c r="A2230" s="385"/>
      <c r="B2230" s="387"/>
      <c r="C2230" s="387"/>
      <c r="D2230" s="397"/>
      <c r="E2230" s="208" t="s">
        <v>26</v>
      </c>
      <c r="F2230" s="208">
        <v>3.45</v>
      </c>
      <c r="G2230" s="387"/>
      <c r="H2230" s="523"/>
      <c r="I2230" s="195"/>
    </row>
    <row r="2231" spans="1:9">
      <c r="A2231" s="384">
        <v>172980</v>
      </c>
      <c r="B2231" s="386" t="s">
        <v>226</v>
      </c>
      <c r="C2231" s="386" t="s">
        <v>102</v>
      </c>
      <c r="D2231" s="396">
        <v>21</v>
      </c>
      <c r="E2231" s="207" t="s">
        <v>20</v>
      </c>
      <c r="F2231" s="207">
        <v>11.1</v>
      </c>
      <c r="G2231" s="386">
        <v>23</v>
      </c>
      <c r="H2231" s="524">
        <v>45531</v>
      </c>
      <c r="I2231" s="195"/>
    </row>
    <row r="2232" spans="1:9">
      <c r="A2232" s="425"/>
      <c r="B2232" s="424"/>
      <c r="C2232" s="424"/>
      <c r="D2232" s="467"/>
      <c r="E2232" s="211" t="s">
        <v>17</v>
      </c>
      <c r="F2232" s="211">
        <v>1.9</v>
      </c>
      <c r="G2232" s="424"/>
      <c r="H2232" s="532"/>
      <c r="I2232" s="195"/>
    </row>
    <row r="2233" spans="1:9">
      <c r="A2233" s="425"/>
      <c r="B2233" s="424"/>
      <c r="C2233" s="424"/>
      <c r="D2233" s="467"/>
      <c r="E2233" s="211" t="s">
        <v>14</v>
      </c>
      <c r="F2233" s="211">
        <v>8</v>
      </c>
      <c r="G2233" s="424"/>
      <c r="H2233" s="532"/>
      <c r="I2233" s="195"/>
    </row>
    <row r="2234" spans="1:9" ht="15.75" thickBot="1">
      <c r="A2234" s="385"/>
      <c r="B2234" s="387"/>
      <c r="C2234" s="208" t="s">
        <v>103</v>
      </c>
      <c r="D2234" s="248">
        <v>2.5</v>
      </c>
      <c r="E2234" s="208" t="s">
        <v>31</v>
      </c>
      <c r="F2234" s="208">
        <v>2.5</v>
      </c>
      <c r="G2234" s="208">
        <v>4</v>
      </c>
      <c r="H2234" s="525"/>
      <c r="I2234" s="195"/>
    </row>
    <row r="2235" spans="1:9">
      <c r="A2235" s="384">
        <v>98894</v>
      </c>
      <c r="B2235" s="386" t="s">
        <v>30</v>
      </c>
      <c r="C2235" s="207" t="s">
        <v>102</v>
      </c>
      <c r="D2235" s="219">
        <v>6.84</v>
      </c>
      <c r="E2235" s="207" t="s">
        <v>14</v>
      </c>
      <c r="F2235" s="207">
        <v>6.84</v>
      </c>
      <c r="G2235" s="207">
        <v>8</v>
      </c>
      <c r="H2235" s="521">
        <v>45531</v>
      </c>
      <c r="I2235" s="195"/>
    </row>
    <row r="2236" spans="1:9">
      <c r="A2236" s="425"/>
      <c r="B2236" s="424"/>
      <c r="C2236" s="424" t="s">
        <v>103</v>
      </c>
      <c r="D2236" s="467">
        <v>7.38</v>
      </c>
      <c r="E2236" s="211" t="s">
        <v>14</v>
      </c>
      <c r="F2236" s="211">
        <v>2.68</v>
      </c>
      <c r="G2236" s="424">
        <v>9</v>
      </c>
      <c r="H2236" s="522"/>
      <c r="I2236" s="195"/>
    </row>
    <row r="2237" spans="1:9">
      <c r="A2237" s="425"/>
      <c r="B2237" s="424"/>
      <c r="C2237" s="424"/>
      <c r="D2237" s="467"/>
      <c r="E2237" s="211" t="s">
        <v>16</v>
      </c>
      <c r="F2237" s="211">
        <v>0.7</v>
      </c>
      <c r="G2237" s="424"/>
      <c r="H2237" s="522"/>
      <c r="I2237" s="195"/>
    </row>
    <row r="2238" spans="1:9">
      <c r="A2238" s="425"/>
      <c r="B2238" s="424"/>
      <c r="C2238" s="424"/>
      <c r="D2238" s="467"/>
      <c r="E2238" s="211" t="s">
        <v>15</v>
      </c>
      <c r="F2238" s="211">
        <v>1.4</v>
      </c>
      <c r="G2238" s="424"/>
      <c r="H2238" s="522"/>
      <c r="I2238" s="195"/>
    </row>
    <row r="2239" spans="1:9">
      <c r="A2239" s="425"/>
      <c r="B2239" s="424"/>
      <c r="C2239" s="424"/>
      <c r="D2239" s="467"/>
      <c r="E2239" s="211" t="s">
        <v>26</v>
      </c>
      <c r="F2239" s="211">
        <v>2.6</v>
      </c>
      <c r="G2239" s="424"/>
      <c r="H2239" s="522"/>
      <c r="I2239" s="195"/>
    </row>
    <row r="2240" spans="1:9">
      <c r="A2240" s="425"/>
      <c r="B2240" s="424"/>
      <c r="C2240" s="211" t="s">
        <v>108</v>
      </c>
      <c r="D2240" s="247">
        <v>2.65</v>
      </c>
      <c r="E2240" s="211" t="s">
        <v>14</v>
      </c>
      <c r="F2240" s="211">
        <v>2.65</v>
      </c>
      <c r="G2240" s="211">
        <v>4</v>
      </c>
      <c r="H2240" s="522"/>
      <c r="I2240" s="195"/>
    </row>
    <row r="2241" spans="1:9" ht="15.75" thickBot="1">
      <c r="A2241" s="385"/>
      <c r="B2241" s="387"/>
      <c r="C2241" s="208" t="s">
        <v>721</v>
      </c>
      <c r="D2241" s="248">
        <v>5.85</v>
      </c>
      <c r="E2241" s="208" t="s">
        <v>14</v>
      </c>
      <c r="F2241" s="208">
        <v>5.85</v>
      </c>
      <c r="G2241" s="208">
        <v>7</v>
      </c>
      <c r="H2241" s="523"/>
      <c r="I2241" s="195"/>
    </row>
    <row r="2242" spans="1:9">
      <c r="A2242" s="384">
        <v>103383</v>
      </c>
      <c r="B2242" s="386" t="s">
        <v>30</v>
      </c>
      <c r="C2242" s="386" t="s">
        <v>102</v>
      </c>
      <c r="D2242" s="396">
        <v>9</v>
      </c>
      <c r="E2242" s="207" t="s">
        <v>14</v>
      </c>
      <c r="F2242" s="207">
        <v>0.5</v>
      </c>
      <c r="G2242" s="386">
        <v>11</v>
      </c>
      <c r="H2242" s="521">
        <v>45531</v>
      </c>
      <c r="I2242" s="195"/>
    </row>
    <row r="2243" spans="1:9" ht="15.75" thickBot="1">
      <c r="A2243" s="385"/>
      <c r="B2243" s="387"/>
      <c r="C2243" s="387"/>
      <c r="D2243" s="397"/>
      <c r="E2243" s="208" t="s">
        <v>16</v>
      </c>
      <c r="F2243" s="208">
        <v>8.5</v>
      </c>
      <c r="G2243" s="387"/>
      <c r="H2243" s="523"/>
      <c r="I2243" s="195"/>
    </row>
    <row r="2244" spans="1:9">
      <c r="A2244" s="384">
        <v>120246</v>
      </c>
      <c r="B2244" s="386" t="s">
        <v>30</v>
      </c>
      <c r="C2244" s="386" t="s">
        <v>102</v>
      </c>
      <c r="D2244" s="396">
        <v>5.21</v>
      </c>
      <c r="E2244" s="207" t="s">
        <v>14</v>
      </c>
      <c r="F2244" s="207">
        <v>1.1499999999999999</v>
      </c>
      <c r="G2244" s="386">
        <v>7</v>
      </c>
      <c r="H2244" s="521">
        <v>45531</v>
      </c>
      <c r="I2244" s="195"/>
    </row>
    <row r="2245" spans="1:9">
      <c r="A2245" s="425"/>
      <c r="B2245" s="424"/>
      <c r="C2245" s="424"/>
      <c r="D2245" s="467"/>
      <c r="E2245" s="211" t="s">
        <v>15</v>
      </c>
      <c r="F2245" s="211">
        <v>1.08</v>
      </c>
      <c r="G2245" s="424"/>
      <c r="H2245" s="522"/>
      <c r="I2245" s="195"/>
    </row>
    <row r="2246" spans="1:9">
      <c r="A2246" s="425"/>
      <c r="B2246" s="424"/>
      <c r="C2246" s="424"/>
      <c r="D2246" s="467"/>
      <c r="E2246" s="211" t="s">
        <v>22</v>
      </c>
      <c r="F2246" s="211">
        <v>2.48</v>
      </c>
      <c r="G2246" s="424"/>
      <c r="H2246" s="522"/>
      <c r="I2246" s="195"/>
    </row>
    <row r="2247" spans="1:9" ht="15.75" thickBot="1">
      <c r="A2247" s="385"/>
      <c r="B2247" s="387"/>
      <c r="C2247" s="387"/>
      <c r="D2247" s="397"/>
      <c r="E2247" s="208" t="s">
        <v>291</v>
      </c>
      <c r="F2247" s="208">
        <v>0.5</v>
      </c>
      <c r="G2247" s="387"/>
      <c r="H2247" s="523"/>
      <c r="I2247" s="195"/>
    </row>
    <row r="2248" spans="1:9">
      <c r="A2248" s="384">
        <v>120247</v>
      </c>
      <c r="B2248" s="386" t="s">
        <v>30</v>
      </c>
      <c r="C2248" s="386" t="s">
        <v>102</v>
      </c>
      <c r="D2248" s="396">
        <v>5.0999999999999996</v>
      </c>
      <c r="E2248" s="207" t="s">
        <v>28</v>
      </c>
      <c r="F2248" s="207">
        <v>1.1499999999999999</v>
      </c>
      <c r="G2248" s="386">
        <v>7</v>
      </c>
      <c r="H2248" s="521">
        <v>45531</v>
      </c>
      <c r="I2248" s="195"/>
    </row>
    <row r="2249" spans="1:9">
      <c r="A2249" s="425"/>
      <c r="B2249" s="424"/>
      <c r="C2249" s="424"/>
      <c r="D2249" s="467"/>
      <c r="E2249" s="211" t="s">
        <v>22</v>
      </c>
      <c r="F2249" s="211">
        <v>2.48</v>
      </c>
      <c r="G2249" s="424"/>
      <c r="H2249" s="522"/>
      <c r="I2249" s="195"/>
    </row>
    <row r="2250" spans="1:9">
      <c r="A2250" s="425"/>
      <c r="B2250" s="424"/>
      <c r="C2250" s="424"/>
      <c r="D2250" s="467"/>
      <c r="E2250" s="211" t="s">
        <v>291</v>
      </c>
      <c r="F2250" s="211">
        <v>0.39</v>
      </c>
      <c r="G2250" s="424"/>
      <c r="H2250" s="522"/>
      <c r="I2250" s="195"/>
    </row>
    <row r="2251" spans="1:9" ht="15.75" thickBot="1">
      <c r="A2251" s="385"/>
      <c r="B2251" s="387"/>
      <c r="C2251" s="387"/>
      <c r="D2251" s="397"/>
      <c r="E2251" s="208" t="s">
        <v>15</v>
      </c>
      <c r="F2251" s="208">
        <v>1.08</v>
      </c>
      <c r="G2251" s="387"/>
      <c r="H2251" s="523"/>
      <c r="I2251" s="195"/>
    </row>
    <row r="2252" spans="1:9">
      <c r="A2252" s="384">
        <v>3103180</v>
      </c>
      <c r="B2252" s="386" t="s">
        <v>30</v>
      </c>
      <c r="C2252" s="386" t="s">
        <v>102</v>
      </c>
      <c r="D2252" s="396">
        <v>16.079999999999998</v>
      </c>
      <c r="E2252" s="207" t="s">
        <v>20</v>
      </c>
      <c r="F2252" s="207">
        <v>10.6</v>
      </c>
      <c r="G2252" s="386">
        <v>18</v>
      </c>
      <c r="H2252" s="521">
        <v>45531</v>
      </c>
      <c r="I2252" s="195"/>
    </row>
    <row r="2253" spans="1:9">
      <c r="A2253" s="425"/>
      <c r="B2253" s="424"/>
      <c r="C2253" s="424"/>
      <c r="D2253" s="467"/>
      <c r="E2253" s="211" t="s">
        <v>17</v>
      </c>
      <c r="F2253" s="211">
        <v>1.64</v>
      </c>
      <c r="G2253" s="424"/>
      <c r="H2253" s="522"/>
      <c r="I2253" s="195"/>
    </row>
    <row r="2254" spans="1:9">
      <c r="A2254" s="425"/>
      <c r="B2254" s="424"/>
      <c r="C2254" s="424"/>
      <c r="D2254" s="467"/>
      <c r="E2254" s="211" t="s">
        <v>31</v>
      </c>
      <c r="F2254" s="211">
        <v>1.64</v>
      </c>
      <c r="G2254" s="424"/>
      <c r="H2254" s="522"/>
      <c r="I2254" s="195"/>
    </row>
    <row r="2255" spans="1:9" ht="15.75" thickBot="1">
      <c r="A2255" s="385"/>
      <c r="B2255" s="387"/>
      <c r="C2255" s="387"/>
      <c r="D2255" s="397"/>
      <c r="E2255" s="208" t="s">
        <v>15</v>
      </c>
      <c r="F2255" s="208">
        <v>2.2000000000000002</v>
      </c>
      <c r="G2255" s="387"/>
      <c r="H2255" s="523"/>
      <c r="I2255" s="195"/>
    </row>
    <row r="2256" spans="1:9" ht="15" customHeight="1">
      <c r="A2256" s="384">
        <v>169933</v>
      </c>
      <c r="B2256" s="386" t="s">
        <v>521</v>
      </c>
      <c r="C2256" s="207" t="s">
        <v>102</v>
      </c>
      <c r="D2256" s="219">
        <v>37.299999999999997</v>
      </c>
      <c r="E2256" s="207" t="s">
        <v>20</v>
      </c>
      <c r="F2256" s="207">
        <v>37.299999999999997</v>
      </c>
      <c r="G2256" s="207">
        <v>39</v>
      </c>
      <c r="H2256" s="521">
        <v>45531</v>
      </c>
      <c r="I2256" s="195"/>
    </row>
    <row r="2257" spans="1:9">
      <c r="A2257" s="425"/>
      <c r="B2257" s="424"/>
      <c r="C2257" s="211" t="s">
        <v>103</v>
      </c>
      <c r="D2257" s="247">
        <v>7.68</v>
      </c>
      <c r="E2257" s="211" t="s">
        <v>14</v>
      </c>
      <c r="F2257" s="211">
        <v>7.68</v>
      </c>
      <c r="G2257" s="211">
        <v>9</v>
      </c>
      <c r="H2257" s="522"/>
      <c r="I2257" s="195"/>
    </row>
    <row r="2258" spans="1:9" ht="15.75" thickBot="1">
      <c r="A2258" s="385"/>
      <c r="B2258" s="387"/>
      <c r="C2258" s="208" t="s">
        <v>108</v>
      </c>
      <c r="D2258" s="248">
        <v>12</v>
      </c>
      <c r="E2258" s="208" t="s">
        <v>20</v>
      </c>
      <c r="F2258" s="208">
        <v>12</v>
      </c>
      <c r="G2258" s="208">
        <v>14</v>
      </c>
      <c r="H2258" s="523"/>
      <c r="I2258" s="195"/>
    </row>
    <row r="2259" spans="1:9" ht="15" customHeight="1">
      <c r="A2259" s="384">
        <v>153765</v>
      </c>
      <c r="B2259" s="386" t="s">
        <v>41</v>
      </c>
      <c r="C2259" s="207" t="s">
        <v>102</v>
      </c>
      <c r="D2259" s="219">
        <v>0.98</v>
      </c>
      <c r="E2259" s="207" t="s">
        <v>16</v>
      </c>
      <c r="F2259" s="207">
        <v>0.98</v>
      </c>
      <c r="G2259" s="207">
        <v>2</v>
      </c>
      <c r="H2259" s="521">
        <v>45530</v>
      </c>
      <c r="I2259" s="195"/>
    </row>
    <row r="2260" spans="1:9">
      <c r="A2260" s="425"/>
      <c r="B2260" s="424"/>
      <c r="C2260" s="424" t="s">
        <v>103</v>
      </c>
      <c r="D2260" s="467">
        <v>2.29</v>
      </c>
      <c r="E2260" s="211" t="s">
        <v>14</v>
      </c>
      <c r="F2260" s="211">
        <v>0.87</v>
      </c>
      <c r="G2260" s="424">
        <v>4</v>
      </c>
      <c r="H2260" s="522"/>
      <c r="I2260" s="195"/>
    </row>
    <row r="2261" spans="1:9" ht="15.75" thickBot="1">
      <c r="A2261" s="385"/>
      <c r="B2261" s="387"/>
      <c r="C2261" s="387"/>
      <c r="D2261" s="397"/>
      <c r="E2261" s="208" t="s">
        <v>15</v>
      </c>
      <c r="F2261" s="208">
        <v>1.42</v>
      </c>
      <c r="G2261" s="387"/>
      <c r="H2261" s="523"/>
      <c r="I2261" s="195"/>
    </row>
    <row r="2262" spans="1:9" ht="15" customHeight="1">
      <c r="A2262" s="494">
        <v>88561</v>
      </c>
      <c r="B2262" s="498" t="s">
        <v>30</v>
      </c>
      <c r="C2262" s="498" t="s">
        <v>102</v>
      </c>
      <c r="D2262" s="526">
        <v>47.85</v>
      </c>
      <c r="E2262" s="306" t="s">
        <v>16</v>
      </c>
      <c r="F2262" s="306">
        <v>23.5</v>
      </c>
      <c r="G2262" s="498">
        <v>49</v>
      </c>
      <c r="H2262" s="529">
        <v>45531</v>
      </c>
      <c r="I2262" s="370" t="s">
        <v>33</v>
      </c>
    </row>
    <row r="2263" spans="1:9">
      <c r="A2263" s="495"/>
      <c r="B2263" s="492"/>
      <c r="C2263" s="492"/>
      <c r="D2263" s="527"/>
      <c r="E2263" s="281" t="s">
        <v>14</v>
      </c>
      <c r="F2263" s="281">
        <v>14.55</v>
      </c>
      <c r="G2263" s="492"/>
      <c r="H2263" s="530"/>
      <c r="I2263" s="371"/>
    </row>
    <row r="2264" spans="1:9">
      <c r="A2264" s="495"/>
      <c r="B2264" s="492"/>
      <c r="C2264" s="492"/>
      <c r="D2264" s="527"/>
      <c r="E2264" s="281" t="s">
        <v>15</v>
      </c>
      <c r="F2264" s="281">
        <v>6.5</v>
      </c>
      <c r="G2264" s="492"/>
      <c r="H2264" s="530"/>
      <c r="I2264" s="371"/>
    </row>
    <row r="2265" spans="1:9" ht="15.75" thickBot="1">
      <c r="A2265" s="496"/>
      <c r="B2265" s="493"/>
      <c r="C2265" s="493"/>
      <c r="D2265" s="528"/>
      <c r="E2265" s="309" t="s">
        <v>20</v>
      </c>
      <c r="F2265" s="309">
        <v>3.3</v>
      </c>
      <c r="G2265" s="493"/>
      <c r="H2265" s="531"/>
      <c r="I2265" s="372"/>
    </row>
    <row r="2266" spans="1:9">
      <c r="A2266" s="384">
        <v>95013</v>
      </c>
      <c r="B2266" s="386" t="s">
        <v>30</v>
      </c>
      <c r="C2266" s="386" t="s">
        <v>102</v>
      </c>
      <c r="D2266" s="396">
        <v>10.1</v>
      </c>
      <c r="E2266" s="207" t="s">
        <v>20</v>
      </c>
      <c r="F2266" s="207">
        <v>5.0999999999999996</v>
      </c>
      <c r="G2266" s="386">
        <v>12</v>
      </c>
      <c r="H2266" s="521">
        <v>45531</v>
      </c>
      <c r="I2266" s="195"/>
    </row>
    <row r="2267" spans="1:9" ht="15.75" thickBot="1">
      <c r="A2267" s="385"/>
      <c r="B2267" s="387"/>
      <c r="C2267" s="387"/>
      <c r="D2267" s="397"/>
      <c r="E2267" s="208" t="s">
        <v>14</v>
      </c>
      <c r="F2267" s="208">
        <v>5</v>
      </c>
      <c r="G2267" s="387"/>
      <c r="H2267" s="523"/>
      <c r="I2267" s="195"/>
    </row>
    <row r="2268" spans="1:9" ht="15" customHeight="1">
      <c r="A2268" s="384">
        <v>99959</v>
      </c>
      <c r="B2268" s="386" t="s">
        <v>40</v>
      </c>
      <c r="C2268" s="207" t="s">
        <v>102</v>
      </c>
      <c r="D2268" s="219">
        <v>4.21</v>
      </c>
      <c r="E2268" s="207" t="s">
        <v>16</v>
      </c>
      <c r="F2268" s="207">
        <v>4.21</v>
      </c>
      <c r="G2268" s="207">
        <v>6</v>
      </c>
      <c r="H2268" s="521">
        <v>45530</v>
      </c>
      <c r="I2268" s="195"/>
    </row>
    <row r="2269" spans="1:9">
      <c r="A2269" s="425"/>
      <c r="B2269" s="424"/>
      <c r="C2269" s="424" t="s">
        <v>103</v>
      </c>
      <c r="D2269" s="467">
        <v>5.79</v>
      </c>
      <c r="E2269" s="211" t="s">
        <v>20</v>
      </c>
      <c r="F2269" s="211">
        <v>2.95</v>
      </c>
      <c r="G2269" s="424">
        <v>7</v>
      </c>
      <c r="H2269" s="522"/>
      <c r="I2269" s="195"/>
    </row>
    <row r="2270" spans="1:9" ht="15.75" thickBot="1">
      <c r="A2270" s="385"/>
      <c r="B2270" s="387"/>
      <c r="C2270" s="387"/>
      <c r="D2270" s="397"/>
      <c r="E2270" s="208" t="s">
        <v>15</v>
      </c>
      <c r="F2270" s="208">
        <v>2.84</v>
      </c>
      <c r="G2270" s="387"/>
      <c r="H2270" s="523"/>
      <c r="I2270" s="195"/>
    </row>
    <row r="2271" spans="1:9" ht="15" customHeight="1">
      <c r="A2271" s="384">
        <v>151035</v>
      </c>
      <c r="B2271" s="386" t="s">
        <v>40</v>
      </c>
      <c r="C2271" s="386" t="s">
        <v>102</v>
      </c>
      <c r="D2271" s="396">
        <v>6.12</v>
      </c>
      <c r="E2271" s="207" t="s">
        <v>14</v>
      </c>
      <c r="F2271" s="207">
        <v>3.35</v>
      </c>
      <c r="G2271" s="485">
        <v>8</v>
      </c>
      <c r="H2271" s="524">
        <v>45531</v>
      </c>
      <c r="I2271" s="195"/>
    </row>
    <row r="2272" spans="1:9" ht="15.75" thickBot="1">
      <c r="A2272" s="385"/>
      <c r="B2272" s="387"/>
      <c r="C2272" s="387"/>
      <c r="D2272" s="397"/>
      <c r="E2272" s="208" t="s">
        <v>15</v>
      </c>
      <c r="F2272" s="208">
        <v>2.77</v>
      </c>
      <c r="G2272" s="481"/>
      <c r="H2272" s="525"/>
      <c r="I2272" s="195"/>
    </row>
    <row r="2273" spans="1:9">
      <c r="A2273" s="384">
        <v>175506</v>
      </c>
      <c r="B2273" s="386" t="s">
        <v>34</v>
      </c>
      <c r="C2273" s="386" t="s">
        <v>102</v>
      </c>
      <c r="D2273" s="396">
        <v>16</v>
      </c>
      <c r="E2273" s="207" t="s">
        <v>14</v>
      </c>
      <c r="F2273" s="207">
        <v>4</v>
      </c>
      <c r="G2273" s="386">
        <v>18</v>
      </c>
      <c r="H2273" s="521">
        <v>45532</v>
      </c>
      <c r="I2273" s="195"/>
    </row>
    <row r="2274" spans="1:9">
      <c r="A2274" s="425"/>
      <c r="B2274" s="424"/>
      <c r="C2274" s="424"/>
      <c r="D2274" s="467"/>
      <c r="E2274" s="211" t="s">
        <v>17</v>
      </c>
      <c r="F2274" s="211">
        <v>1.5</v>
      </c>
      <c r="G2274" s="424"/>
      <c r="H2274" s="522"/>
      <c r="I2274" s="195"/>
    </row>
    <row r="2275" spans="1:9">
      <c r="A2275" s="425"/>
      <c r="B2275" s="424"/>
      <c r="C2275" s="424"/>
      <c r="D2275" s="467"/>
      <c r="E2275" s="211" t="s">
        <v>16</v>
      </c>
      <c r="F2275" s="211">
        <v>5.7</v>
      </c>
      <c r="G2275" s="424"/>
      <c r="H2275" s="522"/>
      <c r="I2275" s="195"/>
    </row>
    <row r="2276" spans="1:9" ht="15.75" thickBot="1">
      <c r="A2276" s="385"/>
      <c r="B2276" s="387"/>
      <c r="C2276" s="387"/>
      <c r="D2276" s="397"/>
      <c r="E2276" s="208" t="s">
        <v>20</v>
      </c>
      <c r="F2276" s="208">
        <v>4.8</v>
      </c>
      <c r="G2276" s="387"/>
      <c r="H2276" s="523"/>
      <c r="I2276" s="195"/>
    </row>
    <row r="2277" spans="1:9" ht="15" customHeight="1">
      <c r="A2277" s="384">
        <v>3104854</v>
      </c>
      <c r="B2277" s="386" t="s">
        <v>34</v>
      </c>
      <c r="C2277" s="386" t="s">
        <v>102</v>
      </c>
      <c r="D2277" s="396">
        <v>7.7</v>
      </c>
      <c r="E2277" s="207" t="s">
        <v>20</v>
      </c>
      <c r="F2277" s="207">
        <v>6.5</v>
      </c>
      <c r="G2277" s="386">
        <v>9</v>
      </c>
      <c r="H2277" s="521">
        <v>45532</v>
      </c>
      <c r="I2277" s="195"/>
    </row>
    <row r="2278" spans="1:9" ht="15.75" thickBot="1">
      <c r="A2278" s="385"/>
      <c r="B2278" s="387"/>
      <c r="C2278" s="387"/>
      <c r="D2278" s="397"/>
      <c r="E2278" s="208" t="s">
        <v>31</v>
      </c>
      <c r="F2278" s="208">
        <v>1.2</v>
      </c>
      <c r="G2278" s="387"/>
      <c r="H2278" s="523"/>
      <c r="I2278" s="195"/>
    </row>
    <row r="2279" spans="1:9" ht="15" customHeight="1">
      <c r="A2279" s="384">
        <v>3126083</v>
      </c>
      <c r="B2279" s="386" t="s">
        <v>724</v>
      </c>
      <c r="C2279" s="386" t="s">
        <v>102</v>
      </c>
      <c r="D2279" s="396">
        <v>12</v>
      </c>
      <c r="E2279" s="207" t="s">
        <v>16</v>
      </c>
      <c r="F2279" s="207">
        <v>6</v>
      </c>
      <c r="G2279" s="386">
        <v>14</v>
      </c>
      <c r="H2279" s="521">
        <v>45534</v>
      </c>
      <c r="I2279" s="195"/>
    </row>
    <row r="2280" spans="1:9" ht="15.75" thickBot="1">
      <c r="A2280" s="385"/>
      <c r="B2280" s="387"/>
      <c r="C2280" s="387"/>
      <c r="D2280" s="397"/>
      <c r="E2280" s="208" t="s">
        <v>14</v>
      </c>
      <c r="F2280" s="208">
        <v>6</v>
      </c>
      <c r="G2280" s="387"/>
      <c r="H2280" s="523"/>
      <c r="I2280" s="195"/>
    </row>
    <row r="2281" spans="1:9" ht="15" customHeight="1">
      <c r="A2281" s="384">
        <v>3126210</v>
      </c>
      <c r="B2281" s="386" t="s">
        <v>724</v>
      </c>
      <c r="C2281" s="386" t="s">
        <v>102</v>
      </c>
      <c r="D2281" s="396">
        <v>12</v>
      </c>
      <c r="E2281" s="207" t="s">
        <v>16</v>
      </c>
      <c r="F2281" s="207">
        <v>8</v>
      </c>
      <c r="G2281" s="386">
        <v>14</v>
      </c>
      <c r="H2281" s="521">
        <v>45534</v>
      </c>
      <c r="I2281" s="195"/>
    </row>
    <row r="2282" spans="1:9" ht="15.75" thickBot="1">
      <c r="A2282" s="385"/>
      <c r="B2282" s="387"/>
      <c r="C2282" s="387"/>
      <c r="D2282" s="397"/>
      <c r="E2282" s="208" t="s">
        <v>14</v>
      </c>
      <c r="F2282" s="208">
        <v>4</v>
      </c>
      <c r="G2282" s="387"/>
      <c r="H2282" s="523"/>
      <c r="I2282" s="195"/>
    </row>
    <row r="2283" spans="1:9" ht="15" customHeight="1">
      <c r="A2283" s="384">
        <v>3126215</v>
      </c>
      <c r="B2283" s="386" t="s">
        <v>724</v>
      </c>
      <c r="C2283" s="386" t="s">
        <v>102</v>
      </c>
      <c r="D2283" s="396">
        <v>6</v>
      </c>
      <c r="E2283" s="207" t="s">
        <v>16</v>
      </c>
      <c r="F2283" s="207">
        <v>3</v>
      </c>
      <c r="G2283" s="386">
        <v>8</v>
      </c>
      <c r="H2283" s="521">
        <v>45534</v>
      </c>
      <c r="I2283" s="195"/>
    </row>
    <row r="2284" spans="1:9" ht="15.75" thickBot="1">
      <c r="A2284" s="385"/>
      <c r="B2284" s="387"/>
      <c r="C2284" s="387"/>
      <c r="D2284" s="397"/>
      <c r="E2284" s="208" t="s">
        <v>14</v>
      </c>
      <c r="F2284" s="208">
        <v>3</v>
      </c>
      <c r="G2284" s="387"/>
      <c r="H2284" s="523"/>
      <c r="I2284" s="195"/>
    </row>
    <row r="2285" spans="1:9" ht="15" customHeight="1">
      <c r="A2285" s="384">
        <v>3126493</v>
      </c>
      <c r="B2285" s="386" t="s">
        <v>12</v>
      </c>
      <c r="C2285" s="386" t="s">
        <v>102</v>
      </c>
      <c r="D2285" s="396">
        <v>13.6</v>
      </c>
      <c r="E2285" s="207" t="s">
        <v>16</v>
      </c>
      <c r="F2285" s="207">
        <v>8</v>
      </c>
      <c r="G2285" s="386">
        <v>15</v>
      </c>
      <c r="H2285" s="521">
        <v>45534</v>
      </c>
      <c r="I2285" s="195"/>
    </row>
    <row r="2286" spans="1:9" ht="15.75" thickBot="1">
      <c r="A2286" s="385"/>
      <c r="B2286" s="387"/>
      <c r="C2286" s="387"/>
      <c r="D2286" s="397"/>
      <c r="E2286" s="208" t="s">
        <v>26</v>
      </c>
      <c r="F2286" s="208">
        <v>5.6</v>
      </c>
      <c r="G2286" s="387"/>
      <c r="H2286" s="523"/>
      <c r="I2286" s="195"/>
    </row>
    <row r="2287" spans="1:9" ht="15" customHeight="1">
      <c r="A2287" s="384">
        <v>163380</v>
      </c>
      <c r="B2287" s="386" t="s">
        <v>389</v>
      </c>
      <c r="C2287" s="386" t="s">
        <v>102</v>
      </c>
      <c r="D2287" s="396">
        <v>3.75</v>
      </c>
      <c r="E2287" s="207" t="s">
        <v>16</v>
      </c>
      <c r="F2287" s="207">
        <v>2.06</v>
      </c>
      <c r="G2287" s="386">
        <v>5</v>
      </c>
      <c r="H2287" s="521">
        <v>45534</v>
      </c>
      <c r="I2287" s="195"/>
    </row>
    <row r="2288" spans="1:9" ht="15.75" thickBot="1">
      <c r="A2288" s="385"/>
      <c r="B2288" s="387"/>
      <c r="C2288" s="387"/>
      <c r="D2288" s="397"/>
      <c r="E2288" s="208" t="s">
        <v>14</v>
      </c>
      <c r="F2288" s="208">
        <v>1.69</v>
      </c>
      <c r="G2288" s="387"/>
      <c r="H2288" s="523"/>
      <c r="I2288" s="195"/>
    </row>
    <row r="2289" spans="1:9" ht="15" customHeight="1">
      <c r="A2289" s="384">
        <v>155721</v>
      </c>
      <c r="B2289" s="386" t="s">
        <v>91</v>
      </c>
      <c r="C2289" s="207" t="s">
        <v>102</v>
      </c>
      <c r="D2289" s="219">
        <v>0.5</v>
      </c>
      <c r="E2289" s="207" t="s">
        <v>16</v>
      </c>
      <c r="F2289" s="207">
        <v>0.5</v>
      </c>
      <c r="G2289" s="207">
        <v>2</v>
      </c>
      <c r="H2289" s="521">
        <v>45534</v>
      </c>
      <c r="I2289" s="195"/>
    </row>
    <row r="2290" spans="1:9">
      <c r="A2290" s="425"/>
      <c r="B2290" s="424"/>
      <c r="C2290" s="424" t="s">
        <v>103</v>
      </c>
      <c r="D2290" s="467">
        <v>6.73</v>
      </c>
      <c r="E2290" s="211" t="s">
        <v>14</v>
      </c>
      <c r="F2290" s="211">
        <v>4.9000000000000004</v>
      </c>
      <c r="G2290" s="424">
        <v>8</v>
      </c>
      <c r="H2290" s="522"/>
      <c r="I2290" s="195"/>
    </row>
    <row r="2291" spans="1:9">
      <c r="A2291" s="425"/>
      <c r="B2291" s="424"/>
      <c r="C2291" s="424"/>
      <c r="D2291" s="467"/>
      <c r="E2291" s="211" t="s">
        <v>20</v>
      </c>
      <c r="F2291" s="211">
        <v>1</v>
      </c>
      <c r="G2291" s="424"/>
      <c r="H2291" s="522"/>
      <c r="I2291" s="195"/>
    </row>
    <row r="2292" spans="1:9" ht="15.75" thickBot="1">
      <c r="A2292" s="385"/>
      <c r="B2292" s="387"/>
      <c r="C2292" s="387"/>
      <c r="D2292" s="397"/>
      <c r="E2292" s="208" t="s">
        <v>31</v>
      </c>
      <c r="F2292" s="208">
        <v>0.83</v>
      </c>
      <c r="G2292" s="387"/>
      <c r="H2292" s="523"/>
      <c r="I2292" s="195"/>
    </row>
    <row r="2293" spans="1:9">
      <c r="A2293" s="384">
        <v>95799</v>
      </c>
      <c r="B2293" s="386" t="s">
        <v>12</v>
      </c>
      <c r="C2293" s="386" t="s">
        <v>102</v>
      </c>
      <c r="D2293" s="396">
        <v>24.02</v>
      </c>
      <c r="E2293" s="207" t="s">
        <v>15</v>
      </c>
      <c r="F2293" s="207">
        <v>2.7</v>
      </c>
      <c r="G2293" s="386">
        <v>26</v>
      </c>
      <c r="H2293" s="521">
        <v>45534</v>
      </c>
      <c r="I2293" s="195"/>
    </row>
    <row r="2294" spans="1:9">
      <c r="A2294" s="425"/>
      <c r="B2294" s="424"/>
      <c r="C2294" s="424"/>
      <c r="D2294" s="467"/>
      <c r="E2294" s="211" t="s">
        <v>16</v>
      </c>
      <c r="F2294" s="211">
        <v>3.4</v>
      </c>
      <c r="G2294" s="424"/>
      <c r="H2294" s="522"/>
      <c r="I2294" s="195"/>
    </row>
    <row r="2295" spans="1:9">
      <c r="A2295" s="425"/>
      <c r="B2295" s="424"/>
      <c r="C2295" s="424"/>
      <c r="D2295" s="467"/>
      <c r="E2295" s="211" t="s">
        <v>26</v>
      </c>
      <c r="F2295" s="211">
        <v>2.27</v>
      </c>
      <c r="G2295" s="424"/>
      <c r="H2295" s="522"/>
      <c r="I2295" s="195"/>
    </row>
    <row r="2296" spans="1:9">
      <c r="A2296" s="425"/>
      <c r="B2296" s="424"/>
      <c r="C2296" s="424"/>
      <c r="D2296" s="467"/>
      <c r="E2296" s="211" t="s">
        <v>20</v>
      </c>
      <c r="F2296" s="211">
        <v>8.5</v>
      </c>
      <c r="G2296" s="424"/>
      <c r="H2296" s="522"/>
      <c r="I2296" s="195"/>
    </row>
    <row r="2297" spans="1:9">
      <c r="A2297" s="425"/>
      <c r="B2297" s="424"/>
      <c r="C2297" s="424"/>
      <c r="D2297" s="467"/>
      <c r="E2297" s="211" t="s">
        <v>17</v>
      </c>
      <c r="F2297" s="211">
        <v>4.2300000000000004</v>
      </c>
      <c r="G2297" s="424"/>
      <c r="H2297" s="522"/>
      <c r="I2297" s="195"/>
    </row>
    <row r="2298" spans="1:9">
      <c r="A2298" s="425"/>
      <c r="B2298" s="424"/>
      <c r="C2298" s="424"/>
      <c r="D2298" s="467"/>
      <c r="E2298" s="211" t="s">
        <v>22</v>
      </c>
      <c r="F2298" s="211">
        <v>1.48</v>
      </c>
      <c r="G2298" s="424"/>
      <c r="H2298" s="522"/>
      <c r="I2298" s="195"/>
    </row>
    <row r="2299" spans="1:9" ht="15.75" thickBot="1">
      <c r="A2299" s="385"/>
      <c r="B2299" s="387"/>
      <c r="C2299" s="387"/>
      <c r="D2299" s="397"/>
      <c r="E2299" s="208" t="s">
        <v>14</v>
      </c>
      <c r="F2299" s="208">
        <v>1.44</v>
      </c>
      <c r="G2299" s="387"/>
      <c r="H2299" s="523"/>
      <c r="I2299" s="195"/>
    </row>
    <row r="2300" spans="1:9" ht="15" customHeight="1">
      <c r="A2300" s="384">
        <v>88849</v>
      </c>
      <c r="B2300" s="386" t="s">
        <v>40</v>
      </c>
      <c r="C2300" s="207" t="s">
        <v>725</v>
      </c>
      <c r="D2300" s="207">
        <v>4.7</v>
      </c>
      <c r="E2300" s="207" t="s">
        <v>14</v>
      </c>
      <c r="F2300" s="202">
        <v>4.7</v>
      </c>
      <c r="G2300" s="202">
        <v>6</v>
      </c>
      <c r="H2300" s="394">
        <v>45517</v>
      </c>
      <c r="I2300" s="195"/>
    </row>
    <row r="2301" spans="1:9">
      <c r="A2301" s="425"/>
      <c r="B2301" s="424"/>
      <c r="C2301" s="424" t="s">
        <v>726</v>
      </c>
      <c r="D2301" s="424">
        <v>2.9</v>
      </c>
      <c r="E2301" s="211" t="s">
        <v>20</v>
      </c>
      <c r="F2301" s="220">
        <v>2.2000000000000002</v>
      </c>
      <c r="G2301" s="420">
        <v>4</v>
      </c>
      <c r="H2301" s="426"/>
      <c r="I2301" s="195"/>
    </row>
    <row r="2302" spans="1:9" ht="15.75" thickBot="1">
      <c r="A2302" s="385"/>
      <c r="B2302" s="387"/>
      <c r="C2302" s="387"/>
      <c r="D2302" s="387"/>
      <c r="E2302" s="208" t="s">
        <v>727</v>
      </c>
      <c r="F2302" s="203">
        <v>0.7</v>
      </c>
      <c r="G2302" s="393"/>
      <c r="H2302" s="427"/>
      <c r="I2302" s="195"/>
    </row>
    <row r="2303" spans="1:9" ht="15" customHeight="1">
      <c r="A2303" s="384">
        <v>88850</v>
      </c>
      <c r="B2303" s="386" t="s">
        <v>40</v>
      </c>
      <c r="C2303" s="386" t="s">
        <v>728</v>
      </c>
      <c r="D2303" s="386">
        <v>2.68</v>
      </c>
      <c r="E2303" s="207" t="s">
        <v>22</v>
      </c>
      <c r="F2303" s="202">
        <v>0.52</v>
      </c>
      <c r="G2303" s="392">
        <v>4</v>
      </c>
      <c r="H2303" s="428">
        <v>45517</v>
      </c>
      <c r="I2303" s="195"/>
    </row>
    <row r="2304" spans="1:9">
      <c r="A2304" s="425"/>
      <c r="B2304" s="424"/>
      <c r="C2304" s="424"/>
      <c r="D2304" s="424"/>
      <c r="E2304" s="211" t="s">
        <v>31</v>
      </c>
      <c r="F2304" s="220">
        <v>1.02</v>
      </c>
      <c r="G2304" s="420"/>
      <c r="H2304" s="430"/>
      <c r="I2304" s="195"/>
    </row>
    <row r="2305" spans="1:9">
      <c r="A2305" s="425"/>
      <c r="B2305" s="424"/>
      <c r="C2305" s="424"/>
      <c r="D2305" s="424"/>
      <c r="E2305" s="211" t="s">
        <v>35</v>
      </c>
      <c r="F2305" s="220">
        <v>0.1</v>
      </c>
      <c r="G2305" s="420"/>
      <c r="H2305" s="430"/>
      <c r="I2305" s="195"/>
    </row>
    <row r="2306" spans="1:9">
      <c r="A2306" s="425"/>
      <c r="B2306" s="424"/>
      <c r="C2306" s="424"/>
      <c r="D2306" s="424"/>
      <c r="E2306" s="211" t="s">
        <v>39</v>
      </c>
      <c r="F2306" s="220">
        <v>0.1</v>
      </c>
      <c r="G2306" s="420"/>
      <c r="H2306" s="430"/>
      <c r="I2306" s="195"/>
    </row>
    <row r="2307" spans="1:9">
      <c r="A2307" s="425"/>
      <c r="B2307" s="424"/>
      <c r="C2307" s="424"/>
      <c r="D2307" s="424"/>
      <c r="E2307" s="211" t="s">
        <v>20</v>
      </c>
      <c r="F2307" s="220">
        <v>0.47</v>
      </c>
      <c r="G2307" s="420"/>
      <c r="H2307" s="430"/>
      <c r="I2307" s="195"/>
    </row>
    <row r="2308" spans="1:9">
      <c r="A2308" s="425"/>
      <c r="B2308" s="424"/>
      <c r="C2308" s="424"/>
      <c r="D2308" s="424"/>
      <c r="E2308" s="211" t="s">
        <v>15</v>
      </c>
      <c r="F2308" s="220">
        <v>0.47</v>
      </c>
      <c r="G2308" s="420"/>
      <c r="H2308" s="430"/>
      <c r="I2308" s="195"/>
    </row>
    <row r="2309" spans="1:9">
      <c r="A2309" s="425"/>
      <c r="B2309" s="424"/>
      <c r="C2309" s="424" t="s">
        <v>729</v>
      </c>
      <c r="D2309" s="424">
        <v>9.0500000000000007</v>
      </c>
      <c r="E2309" s="211" t="s">
        <v>20</v>
      </c>
      <c r="F2309" s="220">
        <v>1.52</v>
      </c>
      <c r="G2309" s="420">
        <v>11</v>
      </c>
      <c r="H2309" s="430"/>
      <c r="I2309" s="195"/>
    </row>
    <row r="2310" spans="1:9">
      <c r="A2310" s="425"/>
      <c r="B2310" s="424"/>
      <c r="C2310" s="424"/>
      <c r="D2310" s="424"/>
      <c r="E2310" s="211" t="s">
        <v>22</v>
      </c>
      <c r="F2310" s="220">
        <v>0.98</v>
      </c>
      <c r="G2310" s="420"/>
      <c r="H2310" s="430"/>
      <c r="I2310" s="195"/>
    </row>
    <row r="2311" spans="1:9">
      <c r="A2311" s="425"/>
      <c r="B2311" s="424"/>
      <c r="C2311" s="424"/>
      <c r="D2311" s="424"/>
      <c r="E2311" s="211" t="s">
        <v>31</v>
      </c>
      <c r="F2311" s="220">
        <v>1.82</v>
      </c>
      <c r="G2311" s="420"/>
      <c r="H2311" s="430"/>
      <c r="I2311" s="195"/>
    </row>
    <row r="2312" spans="1:9">
      <c r="A2312" s="425"/>
      <c r="B2312" s="424"/>
      <c r="C2312" s="424"/>
      <c r="D2312" s="424"/>
      <c r="E2312" s="211" t="s">
        <v>29</v>
      </c>
      <c r="F2312" s="220">
        <v>2.2999999999999998</v>
      </c>
      <c r="G2312" s="420"/>
      <c r="H2312" s="430"/>
      <c r="I2312" s="195"/>
    </row>
    <row r="2313" spans="1:9" ht="15.75" thickBot="1">
      <c r="A2313" s="385"/>
      <c r="B2313" s="387"/>
      <c r="C2313" s="387"/>
      <c r="D2313" s="387"/>
      <c r="E2313" s="208" t="s">
        <v>15</v>
      </c>
      <c r="F2313" s="203">
        <v>2.4300000000000002</v>
      </c>
      <c r="G2313" s="393"/>
      <c r="H2313" s="429"/>
      <c r="I2313" s="195"/>
    </row>
    <row r="2314" spans="1:9">
      <c r="A2314" s="384">
        <v>94091</v>
      </c>
      <c r="B2314" s="386" t="s">
        <v>54</v>
      </c>
      <c r="C2314" s="386" t="s">
        <v>730</v>
      </c>
      <c r="D2314" s="386">
        <v>2.5</v>
      </c>
      <c r="E2314" s="207" t="s">
        <v>26</v>
      </c>
      <c r="F2314" s="271">
        <v>1.1599999999999999</v>
      </c>
      <c r="G2314" s="392">
        <v>4</v>
      </c>
      <c r="H2314" s="428">
        <v>45518</v>
      </c>
      <c r="I2314" s="195"/>
    </row>
    <row r="2315" spans="1:9">
      <c r="A2315" s="425"/>
      <c r="B2315" s="424"/>
      <c r="C2315" s="424"/>
      <c r="D2315" s="424"/>
      <c r="E2315" s="211" t="s">
        <v>29</v>
      </c>
      <c r="F2315" s="272">
        <v>1.1599999999999999</v>
      </c>
      <c r="G2315" s="420"/>
      <c r="H2315" s="430"/>
      <c r="I2315" s="195"/>
    </row>
    <row r="2316" spans="1:9">
      <c r="A2316" s="425"/>
      <c r="B2316" s="424"/>
      <c r="C2316" s="424"/>
      <c r="D2316" s="424"/>
      <c r="E2316" s="211" t="s">
        <v>14</v>
      </c>
      <c r="F2316" s="272">
        <v>0.18</v>
      </c>
      <c r="G2316" s="420"/>
      <c r="H2316" s="430"/>
      <c r="I2316" s="195"/>
    </row>
    <row r="2317" spans="1:9">
      <c r="A2317" s="425"/>
      <c r="B2317" s="424"/>
      <c r="C2317" s="424" t="s">
        <v>731</v>
      </c>
      <c r="D2317" s="424">
        <v>5.59</v>
      </c>
      <c r="E2317" s="211" t="s">
        <v>29</v>
      </c>
      <c r="F2317" s="272">
        <v>2</v>
      </c>
      <c r="G2317" s="420">
        <v>7</v>
      </c>
      <c r="H2317" s="430"/>
      <c r="I2317" s="195"/>
    </row>
    <row r="2318" spans="1:9">
      <c r="A2318" s="425"/>
      <c r="B2318" s="424"/>
      <c r="C2318" s="424"/>
      <c r="D2318" s="424"/>
      <c r="E2318" s="211" t="s">
        <v>14</v>
      </c>
      <c r="F2318" s="272">
        <v>1.9</v>
      </c>
      <c r="G2318" s="420"/>
      <c r="H2318" s="430"/>
      <c r="I2318" s="195"/>
    </row>
    <row r="2319" spans="1:9" ht="15.75" thickBot="1">
      <c r="A2319" s="385"/>
      <c r="B2319" s="387"/>
      <c r="C2319" s="387"/>
      <c r="D2319" s="387"/>
      <c r="E2319" s="208" t="s">
        <v>16</v>
      </c>
      <c r="F2319" s="279">
        <v>1.69</v>
      </c>
      <c r="G2319" s="393"/>
      <c r="H2319" s="429"/>
      <c r="I2319" s="195"/>
    </row>
    <row r="2320" spans="1:9">
      <c r="A2320" s="384">
        <v>95933</v>
      </c>
      <c r="B2320" s="386" t="s">
        <v>197</v>
      </c>
      <c r="C2320" s="386" t="s">
        <v>102</v>
      </c>
      <c r="D2320" s="390">
        <v>10.6</v>
      </c>
      <c r="E2320" s="207" t="s">
        <v>14</v>
      </c>
      <c r="F2320" s="202">
        <v>6.6</v>
      </c>
      <c r="G2320" s="386">
        <v>12</v>
      </c>
      <c r="H2320" s="394">
        <v>45518</v>
      </c>
      <c r="I2320" s="195"/>
    </row>
    <row r="2321" spans="1:9" ht="15.75" thickBot="1">
      <c r="A2321" s="385"/>
      <c r="B2321" s="387"/>
      <c r="C2321" s="387"/>
      <c r="D2321" s="391"/>
      <c r="E2321" s="208" t="s">
        <v>16</v>
      </c>
      <c r="F2321" s="203">
        <v>4</v>
      </c>
      <c r="G2321" s="387"/>
      <c r="H2321" s="427"/>
      <c r="I2321" s="195"/>
    </row>
    <row r="2322" spans="1:9">
      <c r="A2322" s="384">
        <v>3125759</v>
      </c>
      <c r="B2322" s="386" t="s">
        <v>197</v>
      </c>
      <c r="C2322" s="207" t="s">
        <v>102</v>
      </c>
      <c r="D2322" s="209">
        <v>5</v>
      </c>
      <c r="E2322" s="207" t="s">
        <v>26</v>
      </c>
      <c r="F2322" s="202">
        <v>5</v>
      </c>
      <c r="G2322" s="202">
        <v>7</v>
      </c>
      <c r="H2322" s="394">
        <v>45518</v>
      </c>
      <c r="I2322" s="195"/>
    </row>
    <row r="2323" spans="1:9">
      <c r="A2323" s="425"/>
      <c r="B2323" s="424"/>
      <c r="C2323" s="424" t="s">
        <v>103</v>
      </c>
      <c r="D2323" s="514">
        <v>6.2</v>
      </c>
      <c r="E2323" s="211" t="s">
        <v>16</v>
      </c>
      <c r="F2323" s="220">
        <v>2.7</v>
      </c>
      <c r="G2323" s="420">
        <v>8</v>
      </c>
      <c r="H2323" s="426"/>
      <c r="I2323" s="195"/>
    </row>
    <row r="2324" spans="1:9">
      <c r="A2324" s="425"/>
      <c r="B2324" s="424"/>
      <c r="C2324" s="424"/>
      <c r="D2324" s="514"/>
      <c r="E2324" s="220" t="s">
        <v>14</v>
      </c>
      <c r="F2324" s="220">
        <v>3.5</v>
      </c>
      <c r="G2324" s="420"/>
      <c r="H2324" s="426"/>
      <c r="I2324" s="195"/>
    </row>
    <row r="2325" spans="1:9" ht="15.75" thickBot="1">
      <c r="A2325" s="385"/>
      <c r="B2325" s="387"/>
      <c r="C2325" s="208" t="s">
        <v>108</v>
      </c>
      <c r="D2325" s="210">
        <v>4.5</v>
      </c>
      <c r="E2325" s="208" t="s">
        <v>132</v>
      </c>
      <c r="F2325" s="203">
        <v>4.5</v>
      </c>
      <c r="G2325" s="203">
        <v>6</v>
      </c>
      <c r="H2325" s="427"/>
      <c r="I2325" s="195"/>
    </row>
    <row r="2326" spans="1:9">
      <c r="A2326" s="384">
        <v>3125751</v>
      </c>
      <c r="B2326" s="386" t="s">
        <v>197</v>
      </c>
      <c r="C2326" s="386" t="s">
        <v>102</v>
      </c>
      <c r="D2326" s="390">
        <v>7.2</v>
      </c>
      <c r="E2326" s="207" t="s">
        <v>14</v>
      </c>
      <c r="F2326" s="202">
        <v>0.5</v>
      </c>
      <c r="G2326" s="392">
        <v>9</v>
      </c>
      <c r="H2326" s="394">
        <v>45518</v>
      </c>
      <c r="I2326" s="195"/>
    </row>
    <row r="2327" spans="1:9">
      <c r="A2327" s="425"/>
      <c r="B2327" s="424"/>
      <c r="C2327" s="424"/>
      <c r="D2327" s="514"/>
      <c r="E2327" s="211" t="s">
        <v>26</v>
      </c>
      <c r="F2327" s="220">
        <v>4.5</v>
      </c>
      <c r="G2327" s="420"/>
      <c r="H2327" s="426"/>
      <c r="I2327" s="195"/>
    </row>
    <row r="2328" spans="1:9" ht="15.75" thickBot="1">
      <c r="A2328" s="385"/>
      <c r="B2328" s="387"/>
      <c r="C2328" s="387"/>
      <c r="D2328" s="391"/>
      <c r="E2328" s="208" t="s">
        <v>16</v>
      </c>
      <c r="F2328" s="203">
        <v>2.2000000000000002</v>
      </c>
      <c r="G2328" s="393"/>
      <c r="H2328" s="427"/>
      <c r="I2328" s="195"/>
    </row>
    <row r="2329" spans="1:9" ht="15.75" thickBot="1">
      <c r="A2329" s="62">
        <v>3125793</v>
      </c>
      <c r="B2329" s="63" t="s">
        <v>197</v>
      </c>
      <c r="C2329" s="63" t="s">
        <v>102</v>
      </c>
      <c r="D2329" s="83">
        <v>4.5</v>
      </c>
      <c r="E2329" s="63" t="s">
        <v>16</v>
      </c>
      <c r="F2329" s="74">
        <v>4.5</v>
      </c>
      <c r="G2329" s="74">
        <v>6</v>
      </c>
      <c r="H2329" s="139">
        <v>45518</v>
      </c>
      <c r="I2329" s="195"/>
    </row>
    <row r="2330" spans="1:9" ht="15.75" thickBot="1">
      <c r="A2330" s="62">
        <v>3115451</v>
      </c>
      <c r="B2330" s="63" t="s">
        <v>197</v>
      </c>
      <c r="C2330" s="63" t="s">
        <v>102</v>
      </c>
      <c r="D2330" s="83">
        <v>10</v>
      </c>
      <c r="E2330" s="63" t="s">
        <v>16</v>
      </c>
      <c r="F2330" s="74">
        <v>10</v>
      </c>
      <c r="G2330" s="74">
        <v>12</v>
      </c>
      <c r="H2330" s="139">
        <v>45518</v>
      </c>
      <c r="I2330" s="195"/>
    </row>
    <row r="2331" spans="1:9">
      <c r="A2331" s="384">
        <v>95991</v>
      </c>
      <c r="B2331" s="386" t="s">
        <v>197</v>
      </c>
      <c r="C2331" s="207" t="s">
        <v>103</v>
      </c>
      <c r="D2331" s="209">
        <v>9</v>
      </c>
      <c r="E2331" s="207" t="s">
        <v>16</v>
      </c>
      <c r="F2331" s="207">
        <v>9</v>
      </c>
      <c r="G2331" s="207">
        <v>11</v>
      </c>
      <c r="H2331" s="428">
        <v>45518</v>
      </c>
      <c r="I2331" s="195"/>
    </row>
    <row r="2332" spans="1:9" ht="15.75" thickBot="1">
      <c r="A2332" s="385"/>
      <c r="B2332" s="387"/>
      <c r="C2332" s="208" t="s">
        <v>102</v>
      </c>
      <c r="D2332" s="210">
        <v>5</v>
      </c>
      <c r="E2332" s="208" t="s">
        <v>14</v>
      </c>
      <c r="F2332" s="203">
        <v>5</v>
      </c>
      <c r="G2332" s="203">
        <v>7</v>
      </c>
      <c r="H2332" s="429"/>
      <c r="I2332" s="195"/>
    </row>
    <row r="2333" spans="1:9">
      <c r="A2333" s="384">
        <v>155360</v>
      </c>
      <c r="B2333" s="386" t="s">
        <v>197</v>
      </c>
      <c r="C2333" s="386" t="s">
        <v>102</v>
      </c>
      <c r="D2333" s="390">
        <v>4.5</v>
      </c>
      <c r="E2333" s="207" t="s">
        <v>26</v>
      </c>
      <c r="F2333" s="271">
        <v>4.4000000000000004</v>
      </c>
      <c r="G2333" s="386">
        <v>6</v>
      </c>
      <c r="H2333" s="428">
        <v>45518</v>
      </c>
      <c r="I2333" s="195"/>
    </row>
    <row r="2334" spans="1:9" ht="15.75" thickBot="1">
      <c r="A2334" s="385"/>
      <c r="B2334" s="387"/>
      <c r="C2334" s="387"/>
      <c r="D2334" s="391"/>
      <c r="E2334" s="208" t="s">
        <v>14</v>
      </c>
      <c r="F2334" s="279">
        <v>0.1</v>
      </c>
      <c r="G2334" s="387"/>
      <c r="H2334" s="429"/>
      <c r="I2334" s="195"/>
    </row>
    <row r="2335" spans="1:9">
      <c r="A2335" s="384">
        <v>97098</v>
      </c>
      <c r="B2335" s="386" t="s">
        <v>197</v>
      </c>
      <c r="C2335" s="207" t="s">
        <v>102</v>
      </c>
      <c r="D2335" s="273">
        <v>5.5</v>
      </c>
      <c r="E2335" s="207" t="s">
        <v>16</v>
      </c>
      <c r="F2335" s="202">
        <v>5.5</v>
      </c>
      <c r="G2335" s="202">
        <v>7</v>
      </c>
      <c r="H2335" s="394">
        <v>45518</v>
      </c>
      <c r="I2335" s="195"/>
    </row>
    <row r="2336" spans="1:9">
      <c r="A2336" s="425"/>
      <c r="B2336" s="424"/>
      <c r="C2336" s="211" t="s">
        <v>103</v>
      </c>
      <c r="D2336" s="258">
        <v>5.8</v>
      </c>
      <c r="E2336" s="211" t="s">
        <v>14</v>
      </c>
      <c r="F2336" s="220">
        <v>5.8</v>
      </c>
      <c r="G2336" s="220">
        <v>7</v>
      </c>
      <c r="H2336" s="426"/>
      <c r="I2336" s="195"/>
    </row>
    <row r="2337" spans="1:9" ht="15.75" thickBot="1">
      <c r="A2337" s="385"/>
      <c r="B2337" s="387"/>
      <c r="C2337" s="208" t="s">
        <v>108</v>
      </c>
      <c r="D2337" s="259">
        <v>6.5</v>
      </c>
      <c r="E2337" s="208" t="s">
        <v>14</v>
      </c>
      <c r="F2337" s="203">
        <v>6.5</v>
      </c>
      <c r="G2337" s="203">
        <v>8</v>
      </c>
      <c r="H2337" s="427"/>
      <c r="I2337" s="195"/>
    </row>
    <row r="2338" spans="1:9" ht="30.75" thickBot="1">
      <c r="A2338" s="384">
        <v>3125764</v>
      </c>
      <c r="B2338" s="386" t="s">
        <v>197</v>
      </c>
      <c r="C2338" s="222" t="s">
        <v>102</v>
      </c>
      <c r="D2338" s="150">
        <v>1</v>
      </c>
      <c r="E2338" s="222" t="s">
        <v>16</v>
      </c>
      <c r="F2338" s="151">
        <v>1</v>
      </c>
      <c r="G2338" s="151">
        <v>3</v>
      </c>
      <c r="H2338" s="304">
        <v>45518</v>
      </c>
      <c r="I2338" s="326" t="s">
        <v>260</v>
      </c>
    </row>
    <row r="2339" spans="1:9">
      <c r="A2339" s="425"/>
      <c r="B2339" s="424"/>
      <c r="C2339" s="424" t="s">
        <v>103</v>
      </c>
      <c r="D2339" s="514">
        <v>20</v>
      </c>
      <c r="E2339" s="211" t="s">
        <v>14</v>
      </c>
      <c r="F2339" s="220">
        <v>6.9</v>
      </c>
      <c r="G2339" s="420">
        <v>22</v>
      </c>
      <c r="H2339" s="518">
        <v>45518</v>
      </c>
      <c r="I2339" s="195"/>
    </row>
    <row r="2340" spans="1:9">
      <c r="A2340" s="425"/>
      <c r="B2340" s="424"/>
      <c r="C2340" s="424"/>
      <c r="D2340" s="514"/>
      <c r="E2340" s="211" t="s">
        <v>20</v>
      </c>
      <c r="F2340" s="220">
        <v>6.5</v>
      </c>
      <c r="G2340" s="420"/>
      <c r="H2340" s="519"/>
      <c r="I2340" s="195"/>
    </row>
    <row r="2341" spans="1:9" ht="15.75" thickBot="1">
      <c r="A2341" s="385"/>
      <c r="B2341" s="387"/>
      <c r="C2341" s="387"/>
      <c r="D2341" s="391"/>
      <c r="E2341" s="208" t="s">
        <v>15</v>
      </c>
      <c r="F2341" s="208">
        <v>6.6</v>
      </c>
      <c r="G2341" s="393"/>
      <c r="H2341" s="520"/>
      <c r="I2341" s="195"/>
    </row>
    <row r="2342" spans="1:9" ht="15" customHeight="1">
      <c r="A2342" s="384">
        <v>89352</v>
      </c>
      <c r="B2342" s="386" t="s">
        <v>40</v>
      </c>
      <c r="C2342" s="386" t="s">
        <v>732</v>
      </c>
      <c r="D2342" s="386">
        <f>SUM(F2342:F2344)</f>
        <v>10.85</v>
      </c>
      <c r="E2342" s="207" t="s">
        <v>297</v>
      </c>
      <c r="F2342" s="202">
        <v>4.24</v>
      </c>
      <c r="G2342" s="506">
        <v>12</v>
      </c>
      <c r="H2342" s="394">
        <v>45518</v>
      </c>
      <c r="I2342" s="195"/>
    </row>
    <row r="2343" spans="1:9">
      <c r="A2343" s="425"/>
      <c r="B2343" s="424"/>
      <c r="C2343" s="424"/>
      <c r="D2343" s="424"/>
      <c r="E2343" s="211" t="s">
        <v>20</v>
      </c>
      <c r="F2343" s="220">
        <v>4.93</v>
      </c>
      <c r="G2343" s="517"/>
      <c r="H2343" s="426"/>
      <c r="I2343" s="195"/>
    </row>
    <row r="2344" spans="1:9" ht="15.75" thickBot="1">
      <c r="A2344" s="385"/>
      <c r="B2344" s="387"/>
      <c r="C2344" s="387"/>
      <c r="D2344" s="387"/>
      <c r="E2344" s="208" t="s">
        <v>17</v>
      </c>
      <c r="F2344" s="208">
        <v>1.68</v>
      </c>
      <c r="G2344" s="507"/>
      <c r="H2344" s="427"/>
      <c r="I2344" s="195"/>
    </row>
    <row r="2345" spans="1:9" ht="15" customHeight="1">
      <c r="A2345" s="384">
        <v>89854</v>
      </c>
      <c r="B2345" s="386" t="s">
        <v>40</v>
      </c>
      <c r="C2345" s="207" t="s">
        <v>733</v>
      </c>
      <c r="D2345" s="207">
        <v>5.8</v>
      </c>
      <c r="E2345" s="207" t="s">
        <v>16</v>
      </c>
      <c r="F2345" s="202">
        <v>5.8</v>
      </c>
      <c r="G2345" s="202">
        <v>7</v>
      </c>
      <c r="H2345" s="394">
        <v>45518</v>
      </c>
      <c r="I2345" s="195"/>
    </row>
    <row r="2346" spans="1:9" ht="15.75" thickBot="1">
      <c r="A2346" s="385"/>
      <c r="B2346" s="387"/>
      <c r="C2346" s="208" t="s">
        <v>649</v>
      </c>
      <c r="D2346" s="208">
        <v>4.5999999999999996</v>
      </c>
      <c r="E2346" s="208" t="s">
        <v>14</v>
      </c>
      <c r="F2346" s="203">
        <v>4.5999999999999996</v>
      </c>
      <c r="G2346" s="203">
        <v>6</v>
      </c>
      <c r="H2346" s="427"/>
      <c r="I2346" s="195"/>
    </row>
    <row r="2347" spans="1:9" ht="15" customHeight="1">
      <c r="A2347" s="384">
        <v>92897</v>
      </c>
      <c r="B2347" s="386" t="s">
        <v>138</v>
      </c>
      <c r="C2347" s="392" t="s">
        <v>734</v>
      </c>
      <c r="D2347" s="392">
        <v>7.1</v>
      </c>
      <c r="E2347" s="202" t="s">
        <v>20</v>
      </c>
      <c r="F2347" s="254">
        <v>6.04</v>
      </c>
      <c r="G2347" s="392">
        <v>9</v>
      </c>
      <c r="H2347" s="394">
        <v>45518</v>
      </c>
      <c r="I2347" s="195"/>
    </row>
    <row r="2348" spans="1:9">
      <c r="A2348" s="425"/>
      <c r="B2348" s="424"/>
      <c r="C2348" s="420"/>
      <c r="D2348" s="420"/>
      <c r="E2348" s="220" t="s">
        <v>31</v>
      </c>
      <c r="F2348" s="255">
        <v>0.53</v>
      </c>
      <c r="G2348" s="420"/>
      <c r="H2348" s="426"/>
      <c r="I2348" s="195"/>
    </row>
    <row r="2349" spans="1:9">
      <c r="A2349" s="425"/>
      <c r="B2349" s="424"/>
      <c r="C2349" s="420"/>
      <c r="D2349" s="420"/>
      <c r="E2349" s="220" t="s">
        <v>131</v>
      </c>
      <c r="F2349" s="255">
        <v>0.53</v>
      </c>
      <c r="G2349" s="420"/>
      <c r="H2349" s="426"/>
      <c r="I2349" s="195"/>
    </row>
    <row r="2350" spans="1:9">
      <c r="A2350" s="425"/>
      <c r="B2350" s="424"/>
      <c r="C2350" s="424" t="s">
        <v>735</v>
      </c>
      <c r="D2350" s="424">
        <v>6.04</v>
      </c>
      <c r="E2350" s="211" t="s">
        <v>16</v>
      </c>
      <c r="F2350" s="247">
        <v>5.3</v>
      </c>
      <c r="G2350" s="420">
        <v>8</v>
      </c>
      <c r="H2350" s="426"/>
      <c r="I2350" s="195"/>
    </row>
    <row r="2351" spans="1:9" ht="15.75" thickBot="1">
      <c r="A2351" s="385"/>
      <c r="B2351" s="387"/>
      <c r="C2351" s="387"/>
      <c r="D2351" s="387"/>
      <c r="E2351" s="208" t="s">
        <v>14</v>
      </c>
      <c r="F2351" s="248">
        <v>0.74</v>
      </c>
      <c r="G2351" s="393"/>
      <c r="H2351" s="427"/>
      <c r="I2351" s="195"/>
    </row>
    <row r="2352" spans="1:9" ht="15" customHeight="1">
      <c r="A2352" s="410">
        <v>112070</v>
      </c>
      <c r="B2352" s="392" t="s">
        <v>104</v>
      </c>
      <c r="C2352" s="386" t="s">
        <v>736</v>
      </c>
      <c r="D2352" s="392">
        <v>3</v>
      </c>
      <c r="E2352" s="392" t="s">
        <v>14</v>
      </c>
      <c r="F2352" s="392">
        <v>3</v>
      </c>
      <c r="G2352" s="392">
        <v>5</v>
      </c>
      <c r="H2352" s="394">
        <v>45524</v>
      </c>
      <c r="I2352" s="195"/>
    </row>
    <row r="2353" spans="1:9" ht="15.75" thickBot="1">
      <c r="A2353" s="419"/>
      <c r="B2353" s="393"/>
      <c r="C2353" s="387"/>
      <c r="D2353" s="393"/>
      <c r="E2353" s="393"/>
      <c r="F2353" s="393"/>
      <c r="G2353" s="393"/>
      <c r="H2353" s="395"/>
      <c r="I2353" s="195"/>
    </row>
    <row r="2354" spans="1:9">
      <c r="A2354" s="384">
        <v>171738</v>
      </c>
      <c r="B2354" s="386" t="s">
        <v>126</v>
      </c>
      <c r="C2354" s="386" t="s">
        <v>737</v>
      </c>
      <c r="D2354" s="390">
        <v>6.4</v>
      </c>
      <c r="E2354" s="207" t="s">
        <v>16</v>
      </c>
      <c r="F2354" s="202">
        <v>3</v>
      </c>
      <c r="G2354" s="392">
        <v>8</v>
      </c>
      <c r="H2354" s="394">
        <v>45524</v>
      </c>
      <c r="I2354" s="195"/>
    </row>
    <row r="2355" spans="1:9" ht="15.75" thickBot="1">
      <c r="A2355" s="385"/>
      <c r="B2355" s="387"/>
      <c r="C2355" s="387"/>
      <c r="D2355" s="391"/>
      <c r="E2355" s="208" t="s">
        <v>14</v>
      </c>
      <c r="F2355" s="203">
        <v>3.4</v>
      </c>
      <c r="G2355" s="393"/>
      <c r="H2355" s="427"/>
      <c r="I2355" s="195"/>
    </row>
    <row r="2356" spans="1:9">
      <c r="A2356" s="384">
        <v>92951</v>
      </c>
      <c r="B2356" s="386" t="s">
        <v>88</v>
      </c>
      <c r="C2356" s="386" t="s">
        <v>738</v>
      </c>
      <c r="D2356" s="396">
        <v>11.75</v>
      </c>
      <c r="E2356" s="270" t="s">
        <v>20</v>
      </c>
      <c r="F2356" s="202">
        <v>1.89</v>
      </c>
      <c r="G2356" s="392">
        <v>13</v>
      </c>
      <c r="H2356" s="394">
        <v>45526</v>
      </c>
      <c r="I2356" s="195"/>
    </row>
    <row r="2357" spans="1:9">
      <c r="A2357" s="425"/>
      <c r="B2357" s="424"/>
      <c r="C2357" s="424"/>
      <c r="D2357" s="467"/>
      <c r="E2357" s="268" t="s">
        <v>17</v>
      </c>
      <c r="F2357" s="220">
        <v>1.79</v>
      </c>
      <c r="G2357" s="420"/>
      <c r="H2357" s="426"/>
      <c r="I2357" s="195"/>
    </row>
    <row r="2358" spans="1:9">
      <c r="A2358" s="425"/>
      <c r="B2358" s="424"/>
      <c r="C2358" s="424"/>
      <c r="D2358" s="467"/>
      <c r="E2358" s="268" t="s">
        <v>31</v>
      </c>
      <c r="F2358" s="220">
        <v>1.9</v>
      </c>
      <c r="G2358" s="420"/>
      <c r="H2358" s="426"/>
      <c r="I2358" s="195"/>
    </row>
    <row r="2359" spans="1:9">
      <c r="A2359" s="425"/>
      <c r="B2359" s="424"/>
      <c r="C2359" s="424"/>
      <c r="D2359" s="467"/>
      <c r="E2359" s="268" t="s">
        <v>14</v>
      </c>
      <c r="F2359" s="220">
        <v>6.17</v>
      </c>
      <c r="G2359" s="420"/>
      <c r="H2359" s="426"/>
      <c r="I2359" s="195"/>
    </row>
    <row r="2360" spans="1:9" ht="15.75" thickBot="1">
      <c r="A2360" s="385"/>
      <c r="B2360" s="387"/>
      <c r="C2360" s="208">
        <v>37</v>
      </c>
      <c r="D2360" s="248">
        <v>1.88</v>
      </c>
      <c r="E2360" s="269" t="s">
        <v>14</v>
      </c>
      <c r="F2360" s="203">
        <v>1.88</v>
      </c>
      <c r="G2360" s="203">
        <v>3</v>
      </c>
      <c r="H2360" s="427"/>
      <c r="I2360" s="195"/>
    </row>
    <row r="2361" spans="1:9">
      <c r="A2361" s="384">
        <v>150359</v>
      </c>
      <c r="B2361" s="386" t="s">
        <v>137</v>
      </c>
      <c r="C2361" s="386" t="s">
        <v>739</v>
      </c>
      <c r="D2361" s="386">
        <v>12.56</v>
      </c>
      <c r="E2361" s="468" t="s">
        <v>31</v>
      </c>
      <c r="F2361" s="415">
        <v>3.13</v>
      </c>
      <c r="G2361" s="392">
        <v>14</v>
      </c>
      <c r="H2361" s="394">
        <v>45527</v>
      </c>
      <c r="I2361" s="195"/>
    </row>
    <row r="2362" spans="1:9">
      <c r="A2362" s="425"/>
      <c r="B2362" s="424"/>
      <c r="C2362" s="424"/>
      <c r="D2362" s="424"/>
      <c r="E2362" s="515"/>
      <c r="F2362" s="516"/>
      <c r="G2362" s="420"/>
      <c r="H2362" s="426"/>
      <c r="I2362" s="195"/>
    </row>
    <row r="2363" spans="1:9">
      <c r="A2363" s="425"/>
      <c r="B2363" s="424"/>
      <c r="C2363" s="424"/>
      <c r="D2363" s="424"/>
      <c r="E2363" s="515" t="s">
        <v>20</v>
      </c>
      <c r="F2363" s="424">
        <v>9.43</v>
      </c>
      <c r="G2363" s="420"/>
      <c r="H2363" s="426"/>
      <c r="I2363" s="195"/>
    </row>
    <row r="2364" spans="1:9" ht="15.75" thickBot="1">
      <c r="A2364" s="385"/>
      <c r="B2364" s="387"/>
      <c r="C2364" s="387"/>
      <c r="D2364" s="387"/>
      <c r="E2364" s="469"/>
      <c r="F2364" s="387"/>
      <c r="G2364" s="393"/>
      <c r="H2364" s="427"/>
      <c r="I2364" s="195"/>
    </row>
    <row r="2365" spans="1:9">
      <c r="A2365" s="384">
        <v>93786</v>
      </c>
      <c r="B2365" s="386" t="s">
        <v>67</v>
      </c>
      <c r="C2365" s="392" t="s">
        <v>740</v>
      </c>
      <c r="D2365" s="392">
        <v>4.9800000000000004</v>
      </c>
      <c r="E2365" s="392" t="s">
        <v>16</v>
      </c>
      <c r="F2365" s="392">
        <v>4.9800000000000004</v>
      </c>
      <c r="G2365" s="392">
        <v>6</v>
      </c>
      <c r="H2365" s="394">
        <v>45525</v>
      </c>
      <c r="I2365" s="195"/>
    </row>
    <row r="2366" spans="1:9">
      <c r="A2366" s="425"/>
      <c r="B2366" s="424"/>
      <c r="C2366" s="420"/>
      <c r="D2366" s="420"/>
      <c r="E2366" s="420"/>
      <c r="F2366" s="420"/>
      <c r="G2366" s="420"/>
      <c r="H2366" s="426"/>
      <c r="I2366" s="195"/>
    </row>
    <row r="2367" spans="1:9">
      <c r="A2367" s="425"/>
      <c r="B2367" s="424"/>
      <c r="C2367" s="420"/>
      <c r="D2367" s="420"/>
      <c r="E2367" s="420"/>
      <c r="F2367" s="420"/>
      <c r="G2367" s="420"/>
      <c r="H2367" s="426"/>
      <c r="I2367" s="195"/>
    </row>
    <row r="2368" spans="1:9">
      <c r="A2368" s="425"/>
      <c r="B2368" s="424"/>
      <c r="C2368" s="420" t="s">
        <v>741</v>
      </c>
      <c r="D2368" s="421">
        <v>9</v>
      </c>
      <c r="E2368" s="424" t="s">
        <v>14</v>
      </c>
      <c r="F2368" s="514">
        <v>3</v>
      </c>
      <c r="G2368" s="424">
        <v>11</v>
      </c>
      <c r="H2368" s="426"/>
      <c r="I2368" s="195"/>
    </row>
    <row r="2369" spans="1:9">
      <c r="A2369" s="425"/>
      <c r="B2369" s="424"/>
      <c r="C2369" s="420"/>
      <c r="D2369" s="421"/>
      <c r="E2369" s="424"/>
      <c r="F2369" s="514"/>
      <c r="G2369" s="424"/>
      <c r="H2369" s="426"/>
      <c r="I2369" s="195"/>
    </row>
    <row r="2370" spans="1:9">
      <c r="A2370" s="425"/>
      <c r="B2370" s="424"/>
      <c r="C2370" s="420"/>
      <c r="D2370" s="421"/>
      <c r="E2370" s="424" t="s">
        <v>15</v>
      </c>
      <c r="F2370" s="514">
        <v>3</v>
      </c>
      <c r="G2370" s="424"/>
      <c r="H2370" s="426"/>
      <c r="I2370" s="195"/>
    </row>
    <row r="2371" spans="1:9">
      <c r="A2371" s="425"/>
      <c r="B2371" s="424"/>
      <c r="C2371" s="420"/>
      <c r="D2371" s="421"/>
      <c r="E2371" s="424"/>
      <c r="F2371" s="514"/>
      <c r="G2371" s="424"/>
      <c r="H2371" s="426"/>
      <c r="I2371" s="195"/>
    </row>
    <row r="2372" spans="1:9">
      <c r="A2372" s="425"/>
      <c r="B2372" s="424"/>
      <c r="C2372" s="420"/>
      <c r="D2372" s="421"/>
      <c r="E2372" s="424" t="s">
        <v>16</v>
      </c>
      <c r="F2372" s="514">
        <v>3</v>
      </c>
      <c r="G2372" s="424"/>
      <c r="H2372" s="426"/>
      <c r="I2372" s="195"/>
    </row>
    <row r="2373" spans="1:9" ht="15.75" thickBot="1">
      <c r="A2373" s="385"/>
      <c r="B2373" s="387"/>
      <c r="C2373" s="393"/>
      <c r="D2373" s="422"/>
      <c r="E2373" s="387"/>
      <c r="F2373" s="391"/>
      <c r="G2373" s="387"/>
      <c r="H2373" s="427"/>
      <c r="I2373" s="195"/>
    </row>
    <row r="2374" spans="1:9">
      <c r="A2374" s="384">
        <v>93812</v>
      </c>
      <c r="B2374" s="386" t="s">
        <v>67</v>
      </c>
      <c r="C2374" s="392" t="s">
        <v>742</v>
      </c>
      <c r="D2374" s="392">
        <v>4.5</v>
      </c>
      <c r="E2374" s="392" t="s">
        <v>14</v>
      </c>
      <c r="F2374" s="392">
        <v>4.5</v>
      </c>
      <c r="G2374" s="392">
        <v>6</v>
      </c>
      <c r="H2374" s="394">
        <v>45525</v>
      </c>
      <c r="I2374" s="195"/>
    </row>
    <row r="2375" spans="1:9">
      <c r="A2375" s="425"/>
      <c r="B2375" s="424"/>
      <c r="C2375" s="420"/>
      <c r="D2375" s="420"/>
      <c r="E2375" s="420"/>
      <c r="F2375" s="420"/>
      <c r="G2375" s="420"/>
      <c r="H2375" s="426"/>
      <c r="I2375" s="195"/>
    </row>
    <row r="2376" spans="1:9">
      <c r="A2376" s="425"/>
      <c r="B2376" s="424"/>
      <c r="C2376" s="420" t="s">
        <v>743</v>
      </c>
      <c r="D2376" s="420">
        <v>3</v>
      </c>
      <c r="E2376" s="420" t="s">
        <v>16</v>
      </c>
      <c r="F2376" s="420">
        <v>3</v>
      </c>
      <c r="G2376" s="420">
        <v>5</v>
      </c>
      <c r="H2376" s="426"/>
      <c r="I2376" s="195"/>
    </row>
    <row r="2377" spans="1:9" ht="15.75" thickBot="1">
      <c r="A2377" s="385"/>
      <c r="B2377" s="387"/>
      <c r="C2377" s="393"/>
      <c r="D2377" s="393"/>
      <c r="E2377" s="393"/>
      <c r="F2377" s="393"/>
      <c r="G2377" s="393"/>
      <c r="H2377" s="427"/>
      <c r="I2377" s="195"/>
    </row>
    <row r="2378" spans="1:9">
      <c r="A2378" s="384">
        <v>93043</v>
      </c>
      <c r="B2378" s="386" t="s">
        <v>67</v>
      </c>
      <c r="C2378" s="386" t="s">
        <v>744</v>
      </c>
      <c r="D2378" s="392">
        <v>8.74</v>
      </c>
      <c r="E2378" s="207" t="s">
        <v>16</v>
      </c>
      <c r="F2378" s="207">
        <v>3.04</v>
      </c>
      <c r="G2378" s="392">
        <v>10</v>
      </c>
      <c r="H2378" s="394">
        <v>45525</v>
      </c>
      <c r="I2378" s="195"/>
    </row>
    <row r="2379" spans="1:9" ht="15.75" thickBot="1">
      <c r="A2379" s="385"/>
      <c r="B2379" s="387"/>
      <c r="C2379" s="387"/>
      <c r="D2379" s="393"/>
      <c r="E2379" s="208" t="s">
        <v>15</v>
      </c>
      <c r="F2379" s="208">
        <v>5.7</v>
      </c>
      <c r="G2379" s="393"/>
      <c r="H2379" s="427"/>
      <c r="I2379" s="195"/>
    </row>
    <row r="2380" spans="1:9" ht="15" customHeight="1">
      <c r="A2380" s="384">
        <v>88810</v>
      </c>
      <c r="B2380" s="386" t="s">
        <v>67</v>
      </c>
      <c r="C2380" s="392" t="s">
        <v>745</v>
      </c>
      <c r="D2380" s="392">
        <v>8.85</v>
      </c>
      <c r="E2380" s="202" t="s">
        <v>16</v>
      </c>
      <c r="F2380" s="202">
        <v>7.6</v>
      </c>
      <c r="G2380" s="392">
        <v>10</v>
      </c>
      <c r="H2380" s="394">
        <v>45526</v>
      </c>
      <c r="I2380" s="195"/>
    </row>
    <row r="2381" spans="1:9">
      <c r="A2381" s="425"/>
      <c r="B2381" s="424"/>
      <c r="C2381" s="420"/>
      <c r="D2381" s="420"/>
      <c r="E2381" s="220" t="s">
        <v>14</v>
      </c>
      <c r="F2381" s="211">
        <v>1.25</v>
      </c>
      <c r="G2381" s="420"/>
      <c r="H2381" s="426"/>
      <c r="I2381" s="195"/>
    </row>
    <row r="2382" spans="1:9">
      <c r="A2382" s="425"/>
      <c r="B2382" s="424"/>
      <c r="C2382" s="420" t="s">
        <v>746</v>
      </c>
      <c r="D2382" s="420">
        <v>7.6</v>
      </c>
      <c r="E2382" s="211" t="s">
        <v>16</v>
      </c>
      <c r="F2382" s="211">
        <v>6.55</v>
      </c>
      <c r="G2382" s="420">
        <v>9</v>
      </c>
      <c r="H2382" s="426"/>
      <c r="I2382" s="195"/>
    </row>
    <row r="2383" spans="1:9" ht="15.75" thickBot="1">
      <c r="A2383" s="385"/>
      <c r="B2383" s="387"/>
      <c r="C2383" s="393"/>
      <c r="D2383" s="393"/>
      <c r="E2383" s="208" t="s">
        <v>14</v>
      </c>
      <c r="F2383" s="208">
        <v>1.05</v>
      </c>
      <c r="G2383" s="393"/>
      <c r="H2383" s="427"/>
      <c r="I2383" s="195"/>
    </row>
    <row r="2384" spans="1:9">
      <c r="A2384" s="384">
        <v>93453</v>
      </c>
      <c r="B2384" s="386" t="s">
        <v>24</v>
      </c>
      <c r="C2384" s="386">
        <v>1</v>
      </c>
      <c r="D2384" s="386">
        <v>6.2</v>
      </c>
      <c r="E2384" s="386" t="s">
        <v>16</v>
      </c>
      <c r="F2384" s="386">
        <v>6.2</v>
      </c>
      <c r="G2384" s="386">
        <v>8</v>
      </c>
      <c r="H2384" s="394">
        <v>45526</v>
      </c>
      <c r="I2384" s="195"/>
    </row>
    <row r="2385" spans="1:9">
      <c r="A2385" s="425"/>
      <c r="B2385" s="424"/>
      <c r="C2385" s="424"/>
      <c r="D2385" s="424"/>
      <c r="E2385" s="424"/>
      <c r="F2385" s="424"/>
      <c r="G2385" s="424"/>
      <c r="H2385" s="426"/>
      <c r="I2385" s="195"/>
    </row>
    <row r="2386" spans="1:9">
      <c r="A2386" s="425"/>
      <c r="B2386" s="424"/>
      <c r="C2386" s="424">
        <v>2</v>
      </c>
      <c r="D2386" s="424">
        <v>6.8</v>
      </c>
      <c r="E2386" s="211" t="s">
        <v>14</v>
      </c>
      <c r="F2386" s="211">
        <v>4.5</v>
      </c>
      <c r="G2386" s="424">
        <v>8</v>
      </c>
      <c r="H2386" s="426"/>
      <c r="I2386" s="195"/>
    </row>
    <row r="2387" spans="1:9">
      <c r="A2387" s="425"/>
      <c r="B2387" s="424"/>
      <c r="C2387" s="424"/>
      <c r="D2387" s="424"/>
      <c r="E2387" s="211" t="s">
        <v>20</v>
      </c>
      <c r="F2387" s="211">
        <v>1.9</v>
      </c>
      <c r="G2387" s="424"/>
      <c r="H2387" s="426"/>
      <c r="I2387" s="195"/>
    </row>
    <row r="2388" spans="1:9">
      <c r="A2388" s="425"/>
      <c r="B2388" s="424"/>
      <c r="C2388" s="424"/>
      <c r="D2388" s="424"/>
      <c r="E2388" s="211" t="s">
        <v>35</v>
      </c>
      <c r="F2388" s="211">
        <v>0.4</v>
      </c>
      <c r="G2388" s="424"/>
      <c r="H2388" s="426"/>
      <c r="I2388" s="195"/>
    </row>
    <row r="2389" spans="1:9">
      <c r="A2389" s="425"/>
      <c r="B2389" s="424"/>
      <c r="C2389" s="424">
        <v>3</v>
      </c>
      <c r="D2389" s="424">
        <v>6.2</v>
      </c>
      <c r="E2389" s="211" t="s">
        <v>20</v>
      </c>
      <c r="F2389" s="211">
        <v>5.4</v>
      </c>
      <c r="G2389" s="420">
        <v>8</v>
      </c>
      <c r="H2389" s="426"/>
      <c r="I2389" s="195"/>
    </row>
    <row r="2390" spans="1:9" ht="15.75" thickBot="1">
      <c r="A2390" s="385"/>
      <c r="B2390" s="387"/>
      <c r="C2390" s="387"/>
      <c r="D2390" s="387"/>
      <c r="E2390" s="208" t="s">
        <v>17</v>
      </c>
      <c r="F2390" s="203">
        <v>0.8</v>
      </c>
      <c r="G2390" s="393"/>
      <c r="H2390" s="427"/>
      <c r="I2390" s="195"/>
    </row>
    <row r="2391" spans="1:9" ht="15" customHeight="1">
      <c r="A2391" s="508">
        <v>93126</v>
      </c>
      <c r="B2391" s="485" t="s">
        <v>19</v>
      </c>
      <c r="C2391" s="207">
        <v>1</v>
      </c>
      <c r="D2391" s="207">
        <v>6.7</v>
      </c>
      <c r="E2391" s="207" t="s">
        <v>14</v>
      </c>
      <c r="F2391" s="207">
        <v>6.7</v>
      </c>
      <c r="G2391" s="207">
        <v>8</v>
      </c>
      <c r="H2391" s="511">
        <v>45526</v>
      </c>
      <c r="I2391" s="195"/>
    </row>
    <row r="2392" spans="1:9">
      <c r="A2392" s="509"/>
      <c r="B2392" s="480"/>
      <c r="C2392" s="449">
        <v>2</v>
      </c>
      <c r="D2392" s="449">
        <v>6.7</v>
      </c>
      <c r="E2392" s="211" t="s">
        <v>20</v>
      </c>
      <c r="F2392" s="211">
        <v>6</v>
      </c>
      <c r="G2392" s="412">
        <v>8</v>
      </c>
      <c r="H2392" s="512"/>
      <c r="I2392" s="195"/>
    </row>
    <row r="2393" spans="1:9" ht="15.75" thickBot="1">
      <c r="A2393" s="510"/>
      <c r="B2393" s="481"/>
      <c r="C2393" s="481"/>
      <c r="D2393" s="481"/>
      <c r="E2393" s="208" t="s">
        <v>17</v>
      </c>
      <c r="F2393" s="208">
        <v>0.7</v>
      </c>
      <c r="G2393" s="432"/>
      <c r="H2393" s="513"/>
      <c r="I2393" s="195"/>
    </row>
    <row r="2394" spans="1:9" ht="15" customHeight="1">
      <c r="A2394" s="384">
        <v>114875</v>
      </c>
      <c r="B2394" s="386" t="s">
        <v>747</v>
      </c>
      <c r="C2394" s="386" t="s">
        <v>748</v>
      </c>
      <c r="D2394" s="396">
        <v>9.92</v>
      </c>
      <c r="E2394" s="207" t="s">
        <v>14</v>
      </c>
      <c r="F2394" s="202">
        <v>4.99</v>
      </c>
      <c r="G2394" s="392">
        <v>11</v>
      </c>
      <c r="H2394" s="394">
        <v>45527</v>
      </c>
      <c r="I2394" s="195"/>
    </row>
    <row r="2395" spans="1:9" ht="15.75" thickBot="1">
      <c r="A2395" s="385"/>
      <c r="B2395" s="387"/>
      <c r="C2395" s="387"/>
      <c r="D2395" s="397"/>
      <c r="E2395" s="208" t="s">
        <v>16</v>
      </c>
      <c r="F2395" s="203">
        <v>4.93</v>
      </c>
      <c r="G2395" s="393"/>
      <c r="H2395" s="395"/>
      <c r="I2395" s="195"/>
    </row>
    <row r="2396" spans="1:9" ht="15" customHeight="1">
      <c r="A2396" s="410">
        <v>119171</v>
      </c>
      <c r="B2396" s="392" t="s">
        <v>749</v>
      </c>
      <c r="C2396" s="392">
        <v>1</v>
      </c>
      <c r="D2396" s="505">
        <v>4.5</v>
      </c>
      <c r="E2396" s="207" t="s">
        <v>16</v>
      </c>
      <c r="F2396" s="271">
        <v>2</v>
      </c>
      <c r="G2396" s="506">
        <v>6</v>
      </c>
      <c r="H2396" s="394">
        <v>45533</v>
      </c>
      <c r="I2396" s="195"/>
    </row>
    <row r="2397" spans="1:9" ht="15.75" thickBot="1">
      <c r="A2397" s="419"/>
      <c r="B2397" s="393"/>
      <c r="C2397" s="393"/>
      <c r="D2397" s="437"/>
      <c r="E2397" s="208" t="s">
        <v>14</v>
      </c>
      <c r="F2397" s="279">
        <v>2.5</v>
      </c>
      <c r="G2397" s="507"/>
      <c r="H2397" s="427"/>
      <c r="I2397" s="195"/>
    </row>
    <row r="2398" spans="1:9">
      <c r="A2398" s="384">
        <v>88282</v>
      </c>
      <c r="B2398" s="392" t="s">
        <v>101</v>
      </c>
      <c r="C2398" s="386" t="s">
        <v>750</v>
      </c>
      <c r="D2398" s="503">
        <v>17.149999999999999</v>
      </c>
      <c r="E2398" s="386" t="s">
        <v>16</v>
      </c>
      <c r="F2398" s="503">
        <v>17.149999999999999</v>
      </c>
      <c r="G2398" s="392">
        <v>19</v>
      </c>
      <c r="H2398" s="394">
        <v>45534</v>
      </c>
      <c r="I2398" s="195"/>
    </row>
    <row r="2399" spans="1:9" ht="15.75" thickBot="1">
      <c r="A2399" s="502"/>
      <c r="B2399" s="412"/>
      <c r="C2399" s="449"/>
      <c r="D2399" s="504"/>
      <c r="E2399" s="449"/>
      <c r="F2399" s="504"/>
      <c r="G2399" s="412"/>
      <c r="H2399" s="417"/>
      <c r="I2399" s="196"/>
    </row>
    <row r="2400" spans="1:9">
      <c r="A2400" s="494">
        <v>87744</v>
      </c>
      <c r="B2400" s="497" t="s">
        <v>19</v>
      </c>
      <c r="C2400" s="497">
        <v>1</v>
      </c>
      <c r="D2400" s="498">
        <v>14.6</v>
      </c>
      <c r="E2400" s="305" t="s">
        <v>14</v>
      </c>
      <c r="F2400" s="306">
        <v>6.8</v>
      </c>
      <c r="G2400" s="497">
        <v>16</v>
      </c>
      <c r="H2400" s="499">
        <v>45531</v>
      </c>
      <c r="I2400" s="370" t="s">
        <v>33</v>
      </c>
    </row>
    <row r="2401" spans="1:9">
      <c r="A2401" s="495"/>
      <c r="B2401" s="490"/>
      <c r="C2401" s="490"/>
      <c r="D2401" s="492"/>
      <c r="E2401" s="307" t="s">
        <v>16</v>
      </c>
      <c r="F2401" s="281">
        <v>4</v>
      </c>
      <c r="G2401" s="490"/>
      <c r="H2401" s="500"/>
      <c r="I2401" s="371"/>
    </row>
    <row r="2402" spans="1:9">
      <c r="A2402" s="495"/>
      <c r="B2402" s="490"/>
      <c r="C2402" s="490"/>
      <c r="D2402" s="492"/>
      <c r="E2402" s="281" t="s">
        <v>751</v>
      </c>
      <c r="F2402" s="281">
        <v>3.8</v>
      </c>
      <c r="G2402" s="490"/>
      <c r="H2402" s="500"/>
      <c r="I2402" s="371"/>
    </row>
    <row r="2403" spans="1:9">
      <c r="A2403" s="495"/>
      <c r="B2403" s="490"/>
      <c r="C2403" s="490">
        <v>2</v>
      </c>
      <c r="D2403" s="492">
        <v>5.4</v>
      </c>
      <c r="E2403" s="281" t="s">
        <v>550</v>
      </c>
      <c r="F2403" s="281">
        <v>3.6</v>
      </c>
      <c r="G2403" s="490">
        <v>7</v>
      </c>
      <c r="H2403" s="500"/>
      <c r="I2403" s="371"/>
    </row>
    <row r="2404" spans="1:9" ht="15.75" thickBot="1">
      <c r="A2404" s="496"/>
      <c r="B2404" s="491"/>
      <c r="C2404" s="491"/>
      <c r="D2404" s="493"/>
      <c r="E2404" s="308" t="s">
        <v>14</v>
      </c>
      <c r="F2404" s="309">
        <v>1.8</v>
      </c>
      <c r="G2404" s="491"/>
      <c r="H2404" s="501"/>
      <c r="I2404" s="372"/>
    </row>
    <row r="2405" spans="1:9">
      <c r="A2405" s="433">
        <v>87749</v>
      </c>
      <c r="B2405" s="438" t="s">
        <v>24</v>
      </c>
      <c r="C2405" s="438">
        <v>1</v>
      </c>
      <c r="D2405" s="434">
        <v>8.3000000000000007</v>
      </c>
      <c r="E2405" s="225" t="s">
        <v>751</v>
      </c>
      <c r="F2405" s="225">
        <v>4.87</v>
      </c>
      <c r="G2405" s="438">
        <v>10</v>
      </c>
      <c r="H2405" s="439">
        <v>45531</v>
      </c>
      <c r="I2405" s="194"/>
    </row>
    <row r="2406" spans="1:9">
      <c r="A2406" s="425"/>
      <c r="B2406" s="420"/>
      <c r="C2406" s="420"/>
      <c r="D2406" s="424"/>
      <c r="E2406" s="65" t="s">
        <v>14</v>
      </c>
      <c r="F2406" s="211">
        <v>0.35</v>
      </c>
      <c r="G2406" s="420"/>
      <c r="H2406" s="423"/>
      <c r="I2406" s="195"/>
    </row>
    <row r="2407" spans="1:9">
      <c r="A2407" s="425"/>
      <c r="B2407" s="420"/>
      <c r="C2407" s="420"/>
      <c r="D2407" s="424"/>
      <c r="E2407" s="65" t="s">
        <v>16</v>
      </c>
      <c r="F2407" s="211">
        <v>0.7</v>
      </c>
      <c r="G2407" s="420"/>
      <c r="H2407" s="423"/>
      <c r="I2407" s="195"/>
    </row>
    <row r="2408" spans="1:9">
      <c r="A2408" s="425"/>
      <c r="B2408" s="420"/>
      <c r="C2408" s="420"/>
      <c r="D2408" s="424"/>
      <c r="E2408" s="65" t="s">
        <v>26</v>
      </c>
      <c r="F2408" s="211">
        <v>0.57999999999999996</v>
      </c>
      <c r="G2408" s="420"/>
      <c r="H2408" s="423"/>
      <c r="I2408" s="195"/>
    </row>
    <row r="2409" spans="1:9" ht="15.75" thickBot="1">
      <c r="A2409" s="385"/>
      <c r="B2409" s="393"/>
      <c r="C2409" s="393"/>
      <c r="D2409" s="387"/>
      <c r="E2409" s="66" t="s">
        <v>14</v>
      </c>
      <c r="F2409" s="208">
        <v>1.8</v>
      </c>
      <c r="G2409" s="393"/>
      <c r="H2409" s="395"/>
      <c r="I2409" s="195"/>
    </row>
    <row r="2410" spans="1:9" ht="15" customHeight="1">
      <c r="A2410" s="384">
        <v>172639</v>
      </c>
      <c r="B2410" s="386" t="s">
        <v>12</v>
      </c>
      <c r="C2410" s="207" t="s">
        <v>102</v>
      </c>
      <c r="D2410" s="207">
        <v>2.2000000000000002</v>
      </c>
      <c r="E2410" s="202" t="s">
        <v>14</v>
      </c>
      <c r="F2410" s="202">
        <v>2.2000000000000002</v>
      </c>
      <c r="G2410" s="202">
        <v>4</v>
      </c>
      <c r="H2410" s="394">
        <v>45525</v>
      </c>
      <c r="I2410" s="195"/>
    </row>
    <row r="2411" spans="1:9">
      <c r="A2411" s="425"/>
      <c r="B2411" s="424"/>
      <c r="C2411" s="424" t="s">
        <v>103</v>
      </c>
      <c r="D2411" s="424">
        <v>11.63</v>
      </c>
      <c r="E2411" s="211" t="s">
        <v>20</v>
      </c>
      <c r="F2411" s="220">
        <v>9.4700000000000006</v>
      </c>
      <c r="G2411" s="420">
        <v>13</v>
      </c>
      <c r="H2411" s="426"/>
      <c r="I2411" s="195"/>
    </row>
    <row r="2412" spans="1:9">
      <c r="A2412" s="425"/>
      <c r="B2412" s="424"/>
      <c r="C2412" s="424"/>
      <c r="D2412" s="424"/>
      <c r="E2412" s="220" t="s">
        <v>17</v>
      </c>
      <c r="F2412" s="220">
        <v>1.59</v>
      </c>
      <c r="G2412" s="420"/>
      <c r="H2412" s="426"/>
      <c r="I2412" s="195"/>
    </row>
    <row r="2413" spans="1:9">
      <c r="A2413" s="425"/>
      <c r="B2413" s="424"/>
      <c r="C2413" s="424"/>
      <c r="D2413" s="424"/>
      <c r="E2413" s="211" t="s">
        <v>31</v>
      </c>
      <c r="F2413" s="220">
        <v>0.28999999999999998</v>
      </c>
      <c r="G2413" s="420"/>
      <c r="H2413" s="426"/>
      <c r="I2413" s="195"/>
    </row>
    <row r="2414" spans="1:9" ht="15.75" thickBot="1">
      <c r="A2414" s="385"/>
      <c r="B2414" s="387"/>
      <c r="C2414" s="387"/>
      <c r="D2414" s="387"/>
      <c r="E2414" s="208" t="s">
        <v>39</v>
      </c>
      <c r="F2414" s="203">
        <v>0.28000000000000003</v>
      </c>
      <c r="G2414" s="393"/>
      <c r="H2414" s="427"/>
      <c r="I2414" s="195"/>
    </row>
    <row r="2415" spans="1:9" ht="15" customHeight="1">
      <c r="A2415" s="384">
        <v>172640</v>
      </c>
      <c r="B2415" s="386" t="s">
        <v>12</v>
      </c>
      <c r="C2415" s="386" t="s">
        <v>102</v>
      </c>
      <c r="D2415" s="386">
        <v>14.2</v>
      </c>
      <c r="E2415" s="202" t="s">
        <v>14</v>
      </c>
      <c r="F2415" s="202">
        <v>5.07</v>
      </c>
      <c r="G2415" s="392">
        <v>16</v>
      </c>
      <c r="H2415" s="394">
        <v>45525</v>
      </c>
      <c r="I2415" s="195"/>
    </row>
    <row r="2416" spans="1:9">
      <c r="A2416" s="425"/>
      <c r="B2416" s="424"/>
      <c r="C2416" s="424"/>
      <c r="D2416" s="424"/>
      <c r="E2416" s="220" t="s">
        <v>31</v>
      </c>
      <c r="F2416" s="220">
        <v>0.55000000000000004</v>
      </c>
      <c r="G2416" s="420"/>
      <c r="H2416" s="426"/>
      <c r="I2416" s="195"/>
    </row>
    <row r="2417" spans="1:9">
      <c r="A2417" s="425"/>
      <c r="B2417" s="424"/>
      <c r="C2417" s="424"/>
      <c r="D2417" s="424"/>
      <c r="E2417" s="211" t="s">
        <v>20</v>
      </c>
      <c r="F2417" s="220">
        <v>7.18</v>
      </c>
      <c r="G2417" s="420"/>
      <c r="H2417" s="426"/>
      <c r="I2417" s="195"/>
    </row>
    <row r="2418" spans="1:9">
      <c r="A2418" s="425"/>
      <c r="B2418" s="424"/>
      <c r="C2418" s="424"/>
      <c r="D2418" s="424"/>
      <c r="E2418" s="211" t="s">
        <v>17</v>
      </c>
      <c r="F2418" s="220">
        <v>1.22</v>
      </c>
      <c r="G2418" s="420"/>
      <c r="H2418" s="426"/>
      <c r="I2418" s="195"/>
    </row>
    <row r="2419" spans="1:9" ht="15.75" thickBot="1">
      <c r="A2419" s="385"/>
      <c r="B2419" s="387"/>
      <c r="C2419" s="387"/>
      <c r="D2419" s="387"/>
      <c r="E2419" s="208" t="s">
        <v>39</v>
      </c>
      <c r="F2419" s="203">
        <v>0.18</v>
      </c>
      <c r="G2419" s="393"/>
      <c r="H2419" s="427"/>
      <c r="I2419" s="195"/>
    </row>
    <row r="2420" spans="1:9">
      <c r="A2420" s="384">
        <v>93819</v>
      </c>
      <c r="B2420" s="392" t="s">
        <v>12</v>
      </c>
      <c r="C2420" s="386" t="s">
        <v>102</v>
      </c>
      <c r="D2420" s="386">
        <v>4.32</v>
      </c>
      <c r="E2420" s="202" t="s">
        <v>14</v>
      </c>
      <c r="F2420" s="271">
        <v>0.96</v>
      </c>
      <c r="G2420" s="392">
        <v>6</v>
      </c>
      <c r="H2420" s="394">
        <v>45532</v>
      </c>
      <c r="I2420" s="195"/>
    </row>
    <row r="2421" spans="1:9">
      <c r="A2421" s="425"/>
      <c r="B2421" s="420"/>
      <c r="C2421" s="424"/>
      <c r="D2421" s="424"/>
      <c r="E2421" s="211" t="s">
        <v>15</v>
      </c>
      <c r="F2421" s="272">
        <v>0.87</v>
      </c>
      <c r="G2421" s="420"/>
      <c r="H2421" s="423"/>
      <c r="I2421" s="195"/>
    </row>
    <row r="2422" spans="1:9">
      <c r="A2422" s="425"/>
      <c r="B2422" s="420"/>
      <c r="C2422" s="424"/>
      <c r="D2422" s="424"/>
      <c r="E2422" s="220" t="s">
        <v>16</v>
      </c>
      <c r="F2422" s="272">
        <v>2.4900000000000002</v>
      </c>
      <c r="G2422" s="420"/>
      <c r="H2422" s="423"/>
      <c r="I2422" s="195"/>
    </row>
    <row r="2423" spans="1:9">
      <c r="A2423" s="425"/>
      <c r="B2423" s="420"/>
      <c r="C2423" s="424" t="s">
        <v>103</v>
      </c>
      <c r="D2423" s="424">
        <v>3.45</v>
      </c>
      <c r="E2423" s="211" t="s">
        <v>20</v>
      </c>
      <c r="F2423" s="272">
        <v>2.41</v>
      </c>
      <c r="G2423" s="420">
        <v>5</v>
      </c>
      <c r="H2423" s="423"/>
      <c r="I2423" s="195"/>
    </row>
    <row r="2424" spans="1:9">
      <c r="A2424" s="425"/>
      <c r="B2424" s="420"/>
      <c r="C2424" s="424"/>
      <c r="D2424" s="424"/>
      <c r="E2424" s="211" t="s">
        <v>131</v>
      </c>
      <c r="F2424" s="272">
        <v>0.21</v>
      </c>
      <c r="G2424" s="420"/>
      <c r="H2424" s="423"/>
      <c r="I2424" s="195"/>
    </row>
    <row r="2425" spans="1:9">
      <c r="A2425" s="425"/>
      <c r="B2425" s="420"/>
      <c r="C2425" s="424"/>
      <c r="D2425" s="424"/>
      <c r="E2425" s="211" t="s">
        <v>31</v>
      </c>
      <c r="F2425" s="272">
        <v>0.08</v>
      </c>
      <c r="G2425" s="420"/>
      <c r="H2425" s="423"/>
      <c r="I2425" s="195"/>
    </row>
    <row r="2426" spans="1:9" ht="15.75" thickBot="1">
      <c r="A2426" s="385"/>
      <c r="B2426" s="393"/>
      <c r="C2426" s="387"/>
      <c r="D2426" s="387"/>
      <c r="E2426" s="208" t="s">
        <v>20</v>
      </c>
      <c r="F2426" s="279">
        <v>0.75</v>
      </c>
      <c r="G2426" s="393"/>
      <c r="H2426" s="395"/>
      <c r="I2426" s="195"/>
    </row>
    <row r="2427" spans="1:9" ht="15" customHeight="1">
      <c r="A2427" s="384">
        <v>87769</v>
      </c>
      <c r="B2427" s="386" t="s">
        <v>25</v>
      </c>
      <c r="C2427" s="386" t="s">
        <v>18</v>
      </c>
      <c r="D2427" s="386">
        <v>5.5</v>
      </c>
      <c r="E2427" s="207" t="s">
        <v>550</v>
      </c>
      <c r="F2427" s="273">
        <v>1</v>
      </c>
      <c r="G2427" s="392">
        <v>7</v>
      </c>
      <c r="H2427" s="394">
        <v>45534</v>
      </c>
      <c r="I2427" s="195"/>
    </row>
    <row r="2428" spans="1:9">
      <c r="A2428" s="425"/>
      <c r="B2428" s="424"/>
      <c r="C2428" s="424"/>
      <c r="D2428" s="424"/>
      <c r="E2428" s="211" t="s">
        <v>14</v>
      </c>
      <c r="F2428" s="220">
        <v>0.5</v>
      </c>
      <c r="G2428" s="420"/>
      <c r="H2428" s="488"/>
      <c r="I2428" s="195"/>
    </row>
    <row r="2429" spans="1:9" ht="15.75" thickBot="1">
      <c r="A2429" s="385"/>
      <c r="B2429" s="387"/>
      <c r="C2429" s="387"/>
      <c r="D2429" s="387"/>
      <c r="E2429" s="208" t="s">
        <v>16</v>
      </c>
      <c r="F2429" s="203">
        <v>4</v>
      </c>
      <c r="G2429" s="393"/>
      <c r="H2429" s="489"/>
      <c r="I2429" s="195"/>
    </row>
    <row r="2430" spans="1:9" ht="15" customHeight="1">
      <c r="A2430" s="410">
        <v>87570</v>
      </c>
      <c r="B2430" s="392" t="s">
        <v>12</v>
      </c>
      <c r="C2430" s="386">
        <v>8</v>
      </c>
      <c r="D2430" s="386">
        <v>9.3000000000000007</v>
      </c>
      <c r="E2430" s="207" t="s">
        <v>16</v>
      </c>
      <c r="F2430" s="202">
        <v>3.1</v>
      </c>
      <c r="G2430" s="392">
        <v>11</v>
      </c>
      <c r="H2430" s="394">
        <v>45534</v>
      </c>
      <c r="I2430" s="195"/>
    </row>
    <row r="2431" spans="1:9">
      <c r="A2431" s="418"/>
      <c r="B2431" s="420"/>
      <c r="C2431" s="424"/>
      <c r="D2431" s="424"/>
      <c r="E2431" s="211" t="s">
        <v>14</v>
      </c>
      <c r="F2431" s="220">
        <v>6.2</v>
      </c>
      <c r="G2431" s="420"/>
      <c r="H2431" s="426"/>
      <c r="I2431" s="195"/>
    </row>
    <row r="2432" spans="1:9">
      <c r="A2432" s="418"/>
      <c r="B2432" s="420"/>
      <c r="C2432" s="424">
        <v>18</v>
      </c>
      <c r="D2432" s="424">
        <v>11.3</v>
      </c>
      <c r="E2432" s="211" t="s">
        <v>14</v>
      </c>
      <c r="F2432" s="220">
        <v>4.5999999999999996</v>
      </c>
      <c r="G2432" s="420">
        <v>13</v>
      </c>
      <c r="H2432" s="426"/>
      <c r="I2432" s="195"/>
    </row>
    <row r="2433" spans="1:9">
      <c r="A2433" s="418"/>
      <c r="B2433" s="420"/>
      <c r="C2433" s="424"/>
      <c r="D2433" s="424"/>
      <c r="E2433" s="211" t="s">
        <v>26</v>
      </c>
      <c r="F2433" s="220">
        <v>2.2000000000000002</v>
      </c>
      <c r="G2433" s="420"/>
      <c r="H2433" s="426"/>
      <c r="I2433" s="195"/>
    </row>
    <row r="2434" spans="1:9" ht="15.75" thickBot="1">
      <c r="A2434" s="419"/>
      <c r="B2434" s="393"/>
      <c r="C2434" s="387"/>
      <c r="D2434" s="387"/>
      <c r="E2434" s="208" t="s">
        <v>15</v>
      </c>
      <c r="F2434" s="208">
        <v>4.5</v>
      </c>
      <c r="G2434" s="393"/>
      <c r="H2434" s="427"/>
      <c r="I2434" s="195"/>
    </row>
    <row r="2435" spans="1:9">
      <c r="A2435" s="384">
        <v>93087</v>
      </c>
      <c r="B2435" s="386" t="s">
        <v>67</v>
      </c>
      <c r="C2435" s="202" t="s">
        <v>752</v>
      </c>
      <c r="D2435" s="202">
        <v>3.87</v>
      </c>
      <c r="E2435" s="202" t="s">
        <v>14</v>
      </c>
      <c r="F2435" s="202">
        <v>3.87</v>
      </c>
      <c r="G2435" s="202">
        <v>5</v>
      </c>
      <c r="H2435" s="394">
        <v>45525</v>
      </c>
      <c r="I2435" s="195"/>
    </row>
    <row r="2436" spans="1:9" ht="15.75" thickBot="1">
      <c r="A2436" s="385"/>
      <c r="B2436" s="387"/>
      <c r="C2436" s="203" t="s">
        <v>587</v>
      </c>
      <c r="D2436" s="203">
        <v>6.14</v>
      </c>
      <c r="E2436" s="208" t="s">
        <v>14</v>
      </c>
      <c r="F2436" s="208">
        <v>6.14</v>
      </c>
      <c r="G2436" s="203">
        <v>8</v>
      </c>
      <c r="H2436" s="395"/>
      <c r="I2436" s="195"/>
    </row>
    <row r="2437" spans="1:9" ht="15" customHeight="1">
      <c r="A2437" s="384">
        <v>152964</v>
      </c>
      <c r="B2437" s="386" t="s">
        <v>202</v>
      </c>
      <c r="C2437" s="392" t="s">
        <v>753</v>
      </c>
      <c r="D2437" s="392">
        <v>18.399999999999999</v>
      </c>
      <c r="E2437" s="202" t="s">
        <v>16</v>
      </c>
      <c r="F2437" s="202">
        <v>3.8</v>
      </c>
      <c r="G2437" s="392">
        <v>20</v>
      </c>
      <c r="H2437" s="394">
        <v>45527</v>
      </c>
      <c r="I2437" s="195"/>
    </row>
    <row r="2438" spans="1:9">
      <c r="A2438" s="425"/>
      <c r="B2438" s="424"/>
      <c r="C2438" s="420"/>
      <c r="D2438" s="420"/>
      <c r="E2438" s="211" t="s">
        <v>754</v>
      </c>
      <c r="F2438" s="211">
        <v>5.4</v>
      </c>
      <c r="G2438" s="420"/>
      <c r="H2438" s="423"/>
      <c r="I2438" s="195"/>
    </row>
    <row r="2439" spans="1:9">
      <c r="A2439" s="425"/>
      <c r="B2439" s="424"/>
      <c r="C2439" s="420"/>
      <c r="D2439" s="420"/>
      <c r="E2439" s="211" t="s">
        <v>15</v>
      </c>
      <c r="F2439" s="211">
        <v>3.8</v>
      </c>
      <c r="G2439" s="420"/>
      <c r="H2439" s="423"/>
      <c r="I2439" s="195"/>
    </row>
    <row r="2440" spans="1:9" ht="15.75" thickBot="1">
      <c r="A2440" s="385"/>
      <c r="B2440" s="387"/>
      <c r="C2440" s="393"/>
      <c r="D2440" s="393"/>
      <c r="E2440" s="208" t="s">
        <v>17</v>
      </c>
      <c r="F2440" s="208">
        <v>5.4</v>
      </c>
      <c r="G2440" s="393"/>
      <c r="H2440" s="395"/>
      <c r="I2440" s="195"/>
    </row>
    <row r="2441" spans="1:9" ht="15" customHeight="1">
      <c r="A2441" s="410">
        <v>3125993</v>
      </c>
      <c r="B2441" s="386" t="s">
        <v>202</v>
      </c>
      <c r="C2441" s="392" t="s">
        <v>755</v>
      </c>
      <c r="D2441" s="392">
        <v>20.2</v>
      </c>
      <c r="E2441" s="202" t="s">
        <v>16</v>
      </c>
      <c r="F2441" s="207">
        <v>12</v>
      </c>
      <c r="G2441" s="392">
        <v>22</v>
      </c>
      <c r="H2441" s="394">
        <v>45527</v>
      </c>
      <c r="I2441" s="195"/>
    </row>
    <row r="2442" spans="1:9">
      <c r="A2442" s="418"/>
      <c r="B2442" s="424"/>
      <c r="C2442" s="420"/>
      <c r="D2442" s="420"/>
      <c r="E2442" s="220" t="s">
        <v>14</v>
      </c>
      <c r="F2442" s="211">
        <v>8.1999999999999993</v>
      </c>
      <c r="G2442" s="420"/>
      <c r="H2442" s="423"/>
      <c r="I2442" s="195"/>
    </row>
    <row r="2443" spans="1:9" ht="15.75" thickBot="1">
      <c r="A2443" s="419"/>
      <c r="B2443" s="387"/>
      <c r="C2443" s="203" t="s">
        <v>756</v>
      </c>
      <c r="D2443" s="203">
        <v>10.92</v>
      </c>
      <c r="E2443" s="203" t="s">
        <v>17</v>
      </c>
      <c r="F2443" s="208">
        <v>10.92</v>
      </c>
      <c r="G2443" s="203">
        <v>12</v>
      </c>
      <c r="H2443" s="395"/>
      <c r="I2443" s="195"/>
    </row>
    <row r="2444" spans="1:9">
      <c r="A2444" s="410">
        <v>97443</v>
      </c>
      <c r="B2444" s="386" t="s">
        <v>67</v>
      </c>
      <c r="C2444" s="392" t="s">
        <v>102</v>
      </c>
      <c r="D2444" s="392">
        <v>23.08</v>
      </c>
      <c r="E2444" s="202" t="s">
        <v>16</v>
      </c>
      <c r="F2444" s="202">
        <v>1.3</v>
      </c>
      <c r="G2444" s="392">
        <v>25</v>
      </c>
      <c r="H2444" s="394">
        <v>45533</v>
      </c>
      <c r="I2444" s="195"/>
    </row>
    <row r="2445" spans="1:9">
      <c r="A2445" s="418"/>
      <c r="B2445" s="424"/>
      <c r="C2445" s="420"/>
      <c r="D2445" s="420"/>
      <c r="E2445" s="220" t="s">
        <v>14</v>
      </c>
      <c r="F2445" s="220">
        <v>7.36</v>
      </c>
      <c r="G2445" s="420"/>
      <c r="H2445" s="423"/>
      <c r="I2445" s="195"/>
    </row>
    <row r="2446" spans="1:9">
      <c r="A2446" s="418"/>
      <c r="B2446" s="424"/>
      <c r="C2446" s="420"/>
      <c r="D2446" s="420"/>
      <c r="E2446" s="220" t="s">
        <v>15</v>
      </c>
      <c r="F2446" s="220">
        <v>9.42</v>
      </c>
      <c r="G2446" s="420"/>
      <c r="H2446" s="423"/>
      <c r="I2446" s="195"/>
    </row>
    <row r="2447" spans="1:9">
      <c r="A2447" s="418"/>
      <c r="B2447" s="424"/>
      <c r="C2447" s="420"/>
      <c r="D2447" s="420"/>
      <c r="E2447" s="211" t="s">
        <v>26</v>
      </c>
      <c r="F2447" s="267">
        <v>4</v>
      </c>
      <c r="G2447" s="420"/>
      <c r="H2447" s="423"/>
      <c r="I2447" s="195"/>
    </row>
    <row r="2448" spans="1:9">
      <c r="A2448" s="418"/>
      <c r="B2448" s="424"/>
      <c r="C2448" s="420"/>
      <c r="D2448" s="420"/>
      <c r="E2448" s="211" t="s">
        <v>49</v>
      </c>
      <c r="F2448" s="267">
        <v>1</v>
      </c>
      <c r="G2448" s="420"/>
      <c r="H2448" s="423"/>
      <c r="I2448" s="195"/>
    </row>
    <row r="2449" spans="1:9">
      <c r="A2449" s="418"/>
      <c r="B2449" s="424"/>
      <c r="C2449" s="220" t="s">
        <v>103</v>
      </c>
      <c r="D2449" s="220">
        <v>4.4000000000000004</v>
      </c>
      <c r="E2449" s="211" t="s">
        <v>16</v>
      </c>
      <c r="F2449" s="211">
        <v>4.4000000000000004</v>
      </c>
      <c r="G2449" s="220">
        <v>6</v>
      </c>
      <c r="H2449" s="423"/>
      <c r="I2449" s="195"/>
    </row>
    <row r="2450" spans="1:9">
      <c r="A2450" s="418"/>
      <c r="B2450" s="424"/>
      <c r="C2450" s="220" t="s">
        <v>108</v>
      </c>
      <c r="D2450" s="220">
        <v>2</v>
      </c>
      <c r="E2450" s="211" t="s">
        <v>16</v>
      </c>
      <c r="F2450" s="211">
        <v>2</v>
      </c>
      <c r="G2450" s="220">
        <v>4</v>
      </c>
      <c r="H2450" s="423"/>
      <c r="I2450" s="195"/>
    </row>
    <row r="2451" spans="1:9">
      <c r="A2451" s="418"/>
      <c r="B2451" s="424"/>
      <c r="C2451" s="420" t="s">
        <v>721</v>
      </c>
      <c r="D2451" s="420">
        <v>15.37</v>
      </c>
      <c r="E2451" s="211" t="s">
        <v>16</v>
      </c>
      <c r="F2451" s="211">
        <v>5.95</v>
      </c>
      <c r="G2451" s="420">
        <v>17</v>
      </c>
      <c r="H2451" s="423"/>
      <c r="I2451" s="195"/>
    </row>
    <row r="2452" spans="1:9">
      <c r="A2452" s="418"/>
      <c r="B2452" s="424"/>
      <c r="C2452" s="420"/>
      <c r="D2452" s="420"/>
      <c r="E2452" s="211" t="s">
        <v>14</v>
      </c>
      <c r="F2452" s="211">
        <v>9.42</v>
      </c>
      <c r="G2452" s="420"/>
      <c r="H2452" s="423"/>
      <c r="I2452" s="195"/>
    </row>
    <row r="2453" spans="1:9">
      <c r="A2453" s="418"/>
      <c r="B2453" s="424"/>
      <c r="C2453" s="220" t="s">
        <v>722</v>
      </c>
      <c r="D2453" s="220">
        <v>2.8</v>
      </c>
      <c r="E2453" s="211" t="s">
        <v>364</v>
      </c>
      <c r="F2453" s="211">
        <v>2.8</v>
      </c>
      <c r="G2453" s="220">
        <v>4</v>
      </c>
      <c r="H2453" s="423"/>
      <c r="I2453" s="195"/>
    </row>
    <row r="2454" spans="1:9">
      <c r="A2454" s="418"/>
      <c r="B2454" s="424"/>
      <c r="C2454" s="220" t="s">
        <v>757</v>
      </c>
      <c r="D2454" s="220">
        <v>4</v>
      </c>
      <c r="E2454" s="211" t="s">
        <v>14</v>
      </c>
      <c r="F2454" s="211">
        <v>4</v>
      </c>
      <c r="G2454" s="220">
        <v>6</v>
      </c>
      <c r="H2454" s="423"/>
      <c r="I2454" s="195"/>
    </row>
    <row r="2455" spans="1:9" ht="15.75" thickBot="1">
      <c r="A2455" s="419"/>
      <c r="B2455" s="387"/>
      <c r="C2455" s="203" t="s">
        <v>758</v>
      </c>
      <c r="D2455" s="203">
        <v>6</v>
      </c>
      <c r="E2455" s="208" t="s">
        <v>49</v>
      </c>
      <c r="F2455" s="208">
        <v>6</v>
      </c>
      <c r="G2455" s="203">
        <v>8</v>
      </c>
      <c r="H2455" s="395"/>
      <c r="I2455" s="195"/>
    </row>
    <row r="2456" spans="1:9" ht="15" customHeight="1">
      <c r="A2456" s="410">
        <v>90339</v>
      </c>
      <c r="B2456" s="386" t="s">
        <v>163</v>
      </c>
      <c r="C2456" s="392" t="s">
        <v>759</v>
      </c>
      <c r="D2456" s="386">
        <v>16</v>
      </c>
      <c r="E2456" s="386" t="s">
        <v>16</v>
      </c>
      <c r="F2456" s="392">
        <v>16</v>
      </c>
      <c r="G2456" s="392">
        <v>18</v>
      </c>
      <c r="H2456" s="394">
        <v>45534</v>
      </c>
      <c r="I2456" s="195"/>
    </row>
    <row r="2457" spans="1:9" ht="15.75" thickBot="1">
      <c r="A2457" s="419"/>
      <c r="B2457" s="387"/>
      <c r="C2457" s="393"/>
      <c r="D2457" s="387"/>
      <c r="E2457" s="387"/>
      <c r="F2457" s="393"/>
      <c r="G2457" s="393"/>
      <c r="H2457" s="395"/>
      <c r="I2457" s="195"/>
    </row>
    <row r="2458" spans="1:9">
      <c r="A2458" s="410">
        <v>91426</v>
      </c>
      <c r="B2458" s="386" t="s">
        <v>163</v>
      </c>
      <c r="C2458" s="202" t="s">
        <v>760</v>
      </c>
      <c r="D2458" s="202">
        <v>7.45</v>
      </c>
      <c r="E2458" s="207" t="s">
        <v>16</v>
      </c>
      <c r="F2458" s="207">
        <v>7.45</v>
      </c>
      <c r="G2458" s="202">
        <v>9</v>
      </c>
      <c r="H2458" s="394">
        <v>45534</v>
      </c>
      <c r="I2458" s="195"/>
    </row>
    <row r="2459" spans="1:9" ht="15.75" thickBot="1">
      <c r="A2459" s="419"/>
      <c r="B2459" s="387"/>
      <c r="C2459" s="203" t="s">
        <v>631</v>
      </c>
      <c r="D2459" s="203">
        <v>5.35</v>
      </c>
      <c r="E2459" s="208" t="s">
        <v>14</v>
      </c>
      <c r="F2459" s="208">
        <v>5.35</v>
      </c>
      <c r="G2459" s="203">
        <v>7</v>
      </c>
      <c r="H2459" s="395"/>
      <c r="I2459" s="195"/>
    </row>
    <row r="2460" spans="1:9" ht="15" customHeight="1">
      <c r="A2460" s="410">
        <v>120956</v>
      </c>
      <c r="B2460" s="386" t="s">
        <v>25</v>
      </c>
      <c r="C2460" s="392" t="s">
        <v>102</v>
      </c>
      <c r="D2460" s="392">
        <v>1.1299999999999999</v>
      </c>
      <c r="E2460" s="207" t="s">
        <v>14</v>
      </c>
      <c r="F2460" s="207">
        <v>0.39</v>
      </c>
      <c r="G2460" s="392">
        <v>3</v>
      </c>
      <c r="H2460" s="394">
        <v>45534</v>
      </c>
      <c r="I2460" s="195"/>
    </row>
    <row r="2461" spans="1:9">
      <c r="A2461" s="418"/>
      <c r="B2461" s="424"/>
      <c r="C2461" s="420"/>
      <c r="D2461" s="420"/>
      <c r="E2461" s="211" t="s">
        <v>550</v>
      </c>
      <c r="F2461" s="211">
        <v>0.74</v>
      </c>
      <c r="G2461" s="420"/>
      <c r="H2461" s="423"/>
      <c r="I2461" s="195"/>
    </row>
    <row r="2462" spans="1:9">
      <c r="A2462" s="418"/>
      <c r="B2462" s="424"/>
      <c r="C2462" s="420" t="s">
        <v>103</v>
      </c>
      <c r="D2462" s="420">
        <v>3.1</v>
      </c>
      <c r="E2462" s="211" t="s">
        <v>14</v>
      </c>
      <c r="F2462" s="211">
        <v>2.15</v>
      </c>
      <c r="G2462" s="420">
        <v>5</v>
      </c>
      <c r="H2462" s="423"/>
      <c r="I2462" s="195"/>
    </row>
    <row r="2463" spans="1:9" ht="15.75" thickBot="1">
      <c r="A2463" s="419"/>
      <c r="B2463" s="387"/>
      <c r="C2463" s="393"/>
      <c r="D2463" s="393"/>
      <c r="E2463" s="208" t="s">
        <v>550</v>
      </c>
      <c r="F2463" s="208">
        <v>0.95</v>
      </c>
      <c r="G2463" s="393"/>
      <c r="H2463" s="395"/>
      <c r="I2463" s="195"/>
    </row>
    <row r="2464" spans="1:9" ht="15.75" thickBot="1">
      <c r="A2464" s="62">
        <v>88478</v>
      </c>
      <c r="B2464" s="63" t="s">
        <v>761</v>
      </c>
      <c r="C2464" s="63" t="s">
        <v>762</v>
      </c>
      <c r="D2464" s="63">
        <v>7.9</v>
      </c>
      <c r="E2464" s="63" t="s">
        <v>16</v>
      </c>
      <c r="F2464" s="63">
        <v>7.9</v>
      </c>
      <c r="G2464" s="74">
        <v>9</v>
      </c>
      <c r="H2464" s="139">
        <v>45535</v>
      </c>
      <c r="I2464" s="195"/>
    </row>
    <row r="2465" spans="1:9" ht="15.75" thickBot="1">
      <c r="A2465" s="75">
        <v>161071</v>
      </c>
      <c r="B2465" s="74" t="s">
        <v>12</v>
      </c>
      <c r="C2465" s="74" t="s">
        <v>763</v>
      </c>
      <c r="D2465" s="99">
        <v>5.6</v>
      </c>
      <c r="E2465" s="74" t="s">
        <v>14</v>
      </c>
      <c r="F2465" s="74">
        <v>5.6</v>
      </c>
      <c r="G2465" s="74">
        <v>7</v>
      </c>
      <c r="H2465" s="139">
        <v>45533</v>
      </c>
      <c r="I2465" s="195"/>
    </row>
    <row r="2466" spans="1:9">
      <c r="A2466" s="410">
        <v>176315</v>
      </c>
      <c r="B2466" s="392" t="s">
        <v>135</v>
      </c>
      <c r="C2466" s="485" t="s">
        <v>764</v>
      </c>
      <c r="D2466" s="486">
        <v>10.97</v>
      </c>
      <c r="E2466" s="234" t="s">
        <v>14</v>
      </c>
      <c r="F2466" s="271">
        <v>4.42</v>
      </c>
      <c r="G2466" s="479">
        <v>12</v>
      </c>
      <c r="H2466" s="394">
        <v>45533</v>
      </c>
      <c r="I2466" s="195"/>
    </row>
    <row r="2467" spans="1:9">
      <c r="A2467" s="418"/>
      <c r="B2467" s="420"/>
      <c r="C2467" s="434"/>
      <c r="D2467" s="487"/>
      <c r="E2467" s="65" t="s">
        <v>26</v>
      </c>
      <c r="F2467" s="272">
        <v>6.55</v>
      </c>
      <c r="G2467" s="438"/>
      <c r="H2467" s="426"/>
      <c r="I2467" s="195"/>
    </row>
    <row r="2468" spans="1:9">
      <c r="A2468" s="418"/>
      <c r="B2468" s="420"/>
      <c r="C2468" s="449" t="s">
        <v>367</v>
      </c>
      <c r="D2468" s="482">
        <v>7.05</v>
      </c>
      <c r="E2468" s="272" t="s">
        <v>216</v>
      </c>
      <c r="F2468" s="272">
        <v>0.63</v>
      </c>
      <c r="G2468" s="412">
        <v>9</v>
      </c>
      <c r="H2468" s="426"/>
      <c r="I2468" s="195"/>
    </row>
    <row r="2469" spans="1:9">
      <c r="A2469" s="418"/>
      <c r="B2469" s="420"/>
      <c r="C2469" s="480"/>
      <c r="D2469" s="483"/>
      <c r="E2469" s="272" t="s">
        <v>22</v>
      </c>
      <c r="F2469" s="272">
        <v>1.29</v>
      </c>
      <c r="G2469" s="431"/>
      <c r="H2469" s="426"/>
      <c r="I2469" s="195"/>
    </row>
    <row r="2470" spans="1:9">
      <c r="A2470" s="418"/>
      <c r="B2470" s="420"/>
      <c r="C2470" s="480"/>
      <c r="D2470" s="483"/>
      <c r="E2470" s="272" t="s">
        <v>14</v>
      </c>
      <c r="F2470" s="272">
        <v>0.64</v>
      </c>
      <c r="G2470" s="431"/>
      <c r="H2470" s="426"/>
      <c r="I2470" s="195"/>
    </row>
    <row r="2471" spans="1:9">
      <c r="A2471" s="418"/>
      <c r="B2471" s="420"/>
      <c r="C2471" s="480"/>
      <c r="D2471" s="483"/>
      <c r="E2471" s="272" t="s">
        <v>20</v>
      </c>
      <c r="F2471" s="272">
        <v>2.2799999999999998</v>
      </c>
      <c r="G2471" s="431"/>
      <c r="H2471" s="426"/>
      <c r="I2471" s="195"/>
    </row>
    <row r="2472" spans="1:9" ht="15.75" thickBot="1">
      <c r="A2472" s="419"/>
      <c r="B2472" s="393"/>
      <c r="C2472" s="481"/>
      <c r="D2472" s="484"/>
      <c r="E2472" s="279" t="s">
        <v>16</v>
      </c>
      <c r="F2472" s="279">
        <v>2.21</v>
      </c>
      <c r="G2472" s="432"/>
      <c r="H2472" s="427"/>
      <c r="I2472" s="195"/>
    </row>
    <row r="2473" spans="1:9" ht="15.75" thickBot="1">
      <c r="A2473" s="75">
        <v>3130602</v>
      </c>
      <c r="B2473" s="74" t="s">
        <v>135</v>
      </c>
      <c r="C2473" s="74">
        <v>1</v>
      </c>
      <c r="D2473" s="74">
        <v>7.5</v>
      </c>
      <c r="E2473" s="74" t="s">
        <v>16</v>
      </c>
      <c r="F2473" s="80">
        <v>7.5</v>
      </c>
      <c r="G2473" s="74">
        <v>9</v>
      </c>
      <c r="H2473" s="139">
        <v>45533</v>
      </c>
      <c r="I2473" s="195"/>
    </row>
    <row r="2474" spans="1:9" ht="15" customHeight="1">
      <c r="A2474" s="410">
        <v>90578</v>
      </c>
      <c r="B2474" s="386" t="s">
        <v>765</v>
      </c>
      <c r="C2474" s="386" t="s">
        <v>766</v>
      </c>
      <c r="D2474" s="386">
        <v>3.56</v>
      </c>
      <c r="E2474" s="207" t="s">
        <v>16</v>
      </c>
      <c r="F2474" s="207">
        <v>1.78</v>
      </c>
      <c r="G2474" s="392">
        <v>5</v>
      </c>
      <c r="H2474" s="394">
        <v>45535</v>
      </c>
      <c r="I2474" s="195"/>
    </row>
    <row r="2475" spans="1:9" ht="15.75" thickBot="1">
      <c r="A2475" s="419"/>
      <c r="B2475" s="387"/>
      <c r="C2475" s="387"/>
      <c r="D2475" s="387"/>
      <c r="E2475" s="208" t="s">
        <v>14</v>
      </c>
      <c r="F2475" s="208">
        <v>1.78</v>
      </c>
      <c r="G2475" s="393"/>
      <c r="H2475" s="395"/>
      <c r="I2475" s="195"/>
    </row>
    <row r="2476" spans="1:9" ht="15" customHeight="1">
      <c r="A2476" s="410">
        <v>93054</v>
      </c>
      <c r="B2476" s="392" t="s">
        <v>63</v>
      </c>
      <c r="C2476" s="202" t="s">
        <v>314</v>
      </c>
      <c r="D2476" s="202">
        <v>3.18</v>
      </c>
      <c r="E2476" s="202" t="s">
        <v>28</v>
      </c>
      <c r="F2476" s="202">
        <v>3.18</v>
      </c>
      <c r="G2476" s="271">
        <v>5</v>
      </c>
      <c r="H2476" s="394">
        <v>45526</v>
      </c>
      <c r="I2476" s="195"/>
    </row>
    <row r="2477" spans="1:9" ht="15.75" thickBot="1">
      <c r="A2477" s="419"/>
      <c r="B2477" s="393"/>
      <c r="C2477" s="203" t="s">
        <v>424</v>
      </c>
      <c r="D2477" s="203">
        <v>1.94</v>
      </c>
      <c r="E2477" s="203" t="s">
        <v>15</v>
      </c>
      <c r="F2477" s="203">
        <v>1.94</v>
      </c>
      <c r="G2477" s="279">
        <v>3</v>
      </c>
      <c r="H2477" s="395"/>
      <c r="I2477" s="195"/>
    </row>
    <row r="2478" spans="1:9">
      <c r="A2478" s="410">
        <v>93128</v>
      </c>
      <c r="B2478" s="392" t="s">
        <v>63</v>
      </c>
      <c r="C2478" s="392" t="s">
        <v>767</v>
      </c>
      <c r="D2478" s="479">
        <v>9.0299999999999994</v>
      </c>
      <c r="E2478" s="202" t="s">
        <v>16</v>
      </c>
      <c r="F2478" s="202">
        <v>4.83</v>
      </c>
      <c r="G2478" s="392">
        <v>11</v>
      </c>
      <c r="H2478" s="394">
        <v>45526</v>
      </c>
      <c r="I2478" s="195"/>
    </row>
    <row r="2479" spans="1:9" ht="15.75" thickBot="1">
      <c r="A2479" s="419"/>
      <c r="B2479" s="393"/>
      <c r="C2479" s="393"/>
      <c r="D2479" s="432"/>
      <c r="E2479" s="203" t="s">
        <v>14</v>
      </c>
      <c r="F2479" s="203">
        <v>4.2</v>
      </c>
      <c r="G2479" s="393"/>
      <c r="H2479" s="395"/>
      <c r="I2479" s="195"/>
    </row>
    <row r="2480" spans="1:9">
      <c r="A2480" s="410">
        <v>153596</v>
      </c>
      <c r="B2480" s="392" t="s">
        <v>63</v>
      </c>
      <c r="C2480" s="202" t="s">
        <v>768</v>
      </c>
      <c r="D2480" s="202">
        <v>4.24</v>
      </c>
      <c r="E2480" s="202" t="s">
        <v>14</v>
      </c>
      <c r="F2480" s="202">
        <v>4.24</v>
      </c>
      <c r="G2480" s="271">
        <v>6</v>
      </c>
      <c r="H2480" s="394">
        <v>45526</v>
      </c>
      <c r="I2480" s="195"/>
    </row>
    <row r="2481" spans="1:9" ht="15.75" thickBot="1">
      <c r="A2481" s="419"/>
      <c r="B2481" s="393"/>
      <c r="C2481" s="203" t="s">
        <v>769</v>
      </c>
      <c r="D2481" s="203">
        <v>2.94</v>
      </c>
      <c r="E2481" s="203" t="s">
        <v>15</v>
      </c>
      <c r="F2481" s="203">
        <v>2.94</v>
      </c>
      <c r="G2481" s="279">
        <v>4</v>
      </c>
      <c r="H2481" s="395"/>
      <c r="I2481" s="195"/>
    </row>
    <row r="2482" spans="1:9" ht="15.75" thickBot="1">
      <c r="A2482" s="75">
        <v>3104272</v>
      </c>
      <c r="B2482" s="74" t="s">
        <v>111</v>
      </c>
      <c r="C2482" s="63" t="s">
        <v>14</v>
      </c>
      <c r="D2482" s="80">
        <v>7.2</v>
      </c>
      <c r="E2482" s="63" t="s">
        <v>14</v>
      </c>
      <c r="F2482" s="80">
        <v>7.2</v>
      </c>
      <c r="G2482" s="100">
        <v>9</v>
      </c>
      <c r="H2482" s="139">
        <v>45531</v>
      </c>
      <c r="I2482" s="195"/>
    </row>
    <row r="2483" spans="1:9" ht="15" customHeight="1">
      <c r="A2483" s="410">
        <v>107493</v>
      </c>
      <c r="B2483" s="386" t="s">
        <v>30</v>
      </c>
      <c r="C2483" s="386" t="s">
        <v>770</v>
      </c>
      <c r="D2483" s="392">
        <v>12.55</v>
      </c>
      <c r="E2483" s="202" t="s">
        <v>16</v>
      </c>
      <c r="F2483" s="254">
        <v>6.52</v>
      </c>
      <c r="G2483" s="392">
        <v>14</v>
      </c>
      <c r="H2483" s="394">
        <v>45525</v>
      </c>
      <c r="I2483" s="195"/>
    </row>
    <row r="2484" spans="1:9">
      <c r="A2484" s="418"/>
      <c r="B2484" s="424"/>
      <c r="C2484" s="424"/>
      <c r="D2484" s="420"/>
      <c r="E2484" s="220" t="s">
        <v>22</v>
      </c>
      <c r="F2484" s="255">
        <v>4.38</v>
      </c>
      <c r="G2484" s="420"/>
      <c r="H2484" s="426"/>
      <c r="I2484" s="195"/>
    </row>
    <row r="2485" spans="1:9" ht="15.75" thickBot="1">
      <c r="A2485" s="419"/>
      <c r="B2485" s="387"/>
      <c r="C2485" s="387"/>
      <c r="D2485" s="393"/>
      <c r="E2485" s="203" t="s">
        <v>14</v>
      </c>
      <c r="F2485" s="256">
        <v>1.65</v>
      </c>
      <c r="G2485" s="393"/>
      <c r="H2485" s="427"/>
      <c r="I2485" s="195"/>
    </row>
    <row r="2486" spans="1:9">
      <c r="A2486" s="410">
        <v>90450</v>
      </c>
      <c r="B2486" s="386" t="s">
        <v>30</v>
      </c>
      <c r="C2486" s="386" t="s">
        <v>771</v>
      </c>
      <c r="D2486" s="386">
        <v>10</v>
      </c>
      <c r="E2486" s="207" t="s">
        <v>14</v>
      </c>
      <c r="F2486" s="207">
        <v>6</v>
      </c>
      <c r="G2486" s="392">
        <v>12</v>
      </c>
      <c r="H2486" s="394">
        <v>45532</v>
      </c>
      <c r="I2486" s="195"/>
    </row>
    <row r="2487" spans="1:9" ht="15.75" thickBot="1">
      <c r="A2487" s="419"/>
      <c r="B2487" s="387"/>
      <c r="C2487" s="387"/>
      <c r="D2487" s="387"/>
      <c r="E2487" s="208" t="s">
        <v>15</v>
      </c>
      <c r="F2487" s="208">
        <v>4</v>
      </c>
      <c r="G2487" s="393"/>
      <c r="H2487" s="395"/>
      <c r="I2487" s="195"/>
    </row>
    <row r="2488" spans="1:9">
      <c r="A2488" s="384">
        <v>176336</v>
      </c>
      <c r="B2488" s="392" t="s">
        <v>121</v>
      </c>
      <c r="C2488" s="386" t="s">
        <v>772</v>
      </c>
      <c r="D2488" s="413">
        <v>3.1</v>
      </c>
      <c r="E2488" s="207" t="s">
        <v>14</v>
      </c>
      <c r="F2488" s="207">
        <v>1.6</v>
      </c>
      <c r="G2488" s="392">
        <v>5</v>
      </c>
      <c r="H2488" s="394">
        <v>45532</v>
      </c>
      <c r="I2488" s="195"/>
    </row>
    <row r="2489" spans="1:9" ht="15.75" thickBot="1">
      <c r="A2489" s="385"/>
      <c r="B2489" s="393"/>
      <c r="C2489" s="387"/>
      <c r="D2489" s="422"/>
      <c r="E2489" s="208" t="s">
        <v>16</v>
      </c>
      <c r="F2489" s="208">
        <v>1.5</v>
      </c>
      <c r="G2489" s="393"/>
      <c r="H2489" s="427"/>
      <c r="I2489" s="195"/>
    </row>
    <row r="2490" spans="1:9">
      <c r="A2490" s="410">
        <v>92684</v>
      </c>
      <c r="B2490" s="392" t="s">
        <v>121</v>
      </c>
      <c r="C2490" s="386" t="s">
        <v>773</v>
      </c>
      <c r="D2490" s="386">
        <v>2.2000000000000002</v>
      </c>
      <c r="E2490" s="207" t="s">
        <v>14</v>
      </c>
      <c r="F2490" s="207">
        <v>1</v>
      </c>
      <c r="G2490" s="392">
        <v>4</v>
      </c>
      <c r="H2490" s="394">
        <v>45532</v>
      </c>
      <c r="I2490" s="195"/>
    </row>
    <row r="2491" spans="1:9" ht="15.75" thickBot="1">
      <c r="A2491" s="419"/>
      <c r="B2491" s="393"/>
      <c r="C2491" s="387"/>
      <c r="D2491" s="387"/>
      <c r="E2491" s="208" t="s">
        <v>774</v>
      </c>
      <c r="F2491" s="208">
        <v>1.2</v>
      </c>
      <c r="G2491" s="393"/>
      <c r="H2491" s="427"/>
      <c r="I2491" s="195"/>
    </row>
    <row r="2492" spans="1:9">
      <c r="A2492" s="470">
        <v>88665</v>
      </c>
      <c r="B2492" s="473" t="s">
        <v>34</v>
      </c>
      <c r="C2492" s="473" t="s">
        <v>102</v>
      </c>
      <c r="D2492" s="476">
        <f>+F2492+F2493</f>
        <v>4.51</v>
      </c>
      <c r="E2492" s="310" t="s">
        <v>775</v>
      </c>
      <c r="F2492" s="311">
        <v>1</v>
      </c>
      <c r="G2492" s="392">
        <v>6</v>
      </c>
      <c r="H2492" s="394">
        <v>45533</v>
      </c>
      <c r="I2492" s="195"/>
    </row>
    <row r="2493" spans="1:9">
      <c r="A2493" s="471"/>
      <c r="B2493" s="474"/>
      <c r="C2493" s="474"/>
      <c r="D2493" s="474"/>
      <c r="E2493" s="312" t="s">
        <v>20</v>
      </c>
      <c r="F2493" s="313">
        <v>3.51</v>
      </c>
      <c r="G2493" s="420"/>
      <c r="H2493" s="423"/>
      <c r="I2493" s="195"/>
    </row>
    <row r="2494" spans="1:9">
      <c r="A2494" s="471"/>
      <c r="B2494" s="474"/>
      <c r="C2494" s="474" t="s">
        <v>103</v>
      </c>
      <c r="D2494" s="477">
        <v>1.9</v>
      </c>
      <c r="E2494" s="312" t="s">
        <v>14</v>
      </c>
      <c r="F2494" s="313">
        <v>0.78</v>
      </c>
      <c r="G2494" s="420">
        <v>3</v>
      </c>
      <c r="H2494" s="423"/>
      <c r="I2494" s="195"/>
    </row>
    <row r="2495" spans="1:9" ht="15.75" thickBot="1">
      <c r="A2495" s="472"/>
      <c r="B2495" s="475"/>
      <c r="C2495" s="475"/>
      <c r="D2495" s="478"/>
      <c r="E2495" s="314" t="s">
        <v>16</v>
      </c>
      <c r="F2495" s="315">
        <v>1.1100000000000001</v>
      </c>
      <c r="G2495" s="393"/>
      <c r="H2495" s="395"/>
      <c r="I2495" s="195"/>
    </row>
    <row r="2496" spans="1:9" ht="15" customHeight="1">
      <c r="A2496" s="410">
        <v>107498</v>
      </c>
      <c r="B2496" s="386" t="s">
        <v>40</v>
      </c>
      <c r="C2496" s="386" t="s">
        <v>776</v>
      </c>
      <c r="D2496" s="413">
        <v>42.89</v>
      </c>
      <c r="E2496" s="271" t="s">
        <v>20</v>
      </c>
      <c r="F2496" s="101">
        <v>9.14</v>
      </c>
      <c r="G2496" s="392">
        <v>44</v>
      </c>
      <c r="H2496" s="394">
        <v>45527</v>
      </c>
      <c r="I2496" s="195"/>
    </row>
    <row r="2497" spans="1:9">
      <c r="A2497" s="418"/>
      <c r="B2497" s="424"/>
      <c r="C2497" s="424"/>
      <c r="D2497" s="421"/>
      <c r="E2497" s="272" t="s">
        <v>31</v>
      </c>
      <c r="F2497" s="72">
        <v>1.89</v>
      </c>
      <c r="G2497" s="420"/>
      <c r="H2497" s="423"/>
      <c r="I2497" s="195"/>
    </row>
    <row r="2498" spans="1:9">
      <c r="A2498" s="418"/>
      <c r="B2498" s="424"/>
      <c r="C2498" s="424"/>
      <c r="D2498" s="421"/>
      <c r="E2498" s="272" t="s">
        <v>22</v>
      </c>
      <c r="F2498" s="72">
        <v>8.5500000000000007</v>
      </c>
      <c r="G2498" s="420"/>
      <c r="H2498" s="423"/>
      <c r="I2498" s="195"/>
    </row>
    <row r="2499" spans="1:9">
      <c r="A2499" s="418"/>
      <c r="B2499" s="424"/>
      <c r="C2499" s="424"/>
      <c r="D2499" s="421"/>
      <c r="E2499" s="272" t="s">
        <v>14</v>
      </c>
      <c r="F2499" s="72">
        <v>6.72</v>
      </c>
      <c r="G2499" s="420"/>
      <c r="H2499" s="423"/>
      <c r="I2499" s="195"/>
    </row>
    <row r="2500" spans="1:9">
      <c r="A2500" s="418"/>
      <c r="B2500" s="424"/>
      <c r="C2500" s="424"/>
      <c r="D2500" s="421"/>
      <c r="E2500" s="220" t="s">
        <v>15</v>
      </c>
      <c r="F2500" s="72">
        <v>6.89</v>
      </c>
      <c r="G2500" s="420"/>
      <c r="H2500" s="423"/>
      <c r="I2500" s="195"/>
    </row>
    <row r="2501" spans="1:9">
      <c r="A2501" s="418"/>
      <c r="B2501" s="424"/>
      <c r="C2501" s="424"/>
      <c r="D2501" s="421"/>
      <c r="E2501" s="211" t="s">
        <v>16</v>
      </c>
      <c r="F2501" s="72">
        <v>5.1100000000000003</v>
      </c>
      <c r="G2501" s="420"/>
      <c r="H2501" s="423"/>
      <c r="I2501" s="195"/>
    </row>
    <row r="2502" spans="1:9">
      <c r="A2502" s="418"/>
      <c r="B2502" s="424"/>
      <c r="C2502" s="424"/>
      <c r="D2502" s="421"/>
      <c r="E2502" s="211" t="s">
        <v>297</v>
      </c>
      <c r="F2502" s="72">
        <v>0.4</v>
      </c>
      <c r="G2502" s="420"/>
      <c r="H2502" s="423"/>
      <c r="I2502" s="195"/>
    </row>
    <row r="2503" spans="1:9">
      <c r="A2503" s="418"/>
      <c r="B2503" s="424"/>
      <c r="C2503" s="424"/>
      <c r="D2503" s="421"/>
      <c r="E2503" s="211" t="s">
        <v>17</v>
      </c>
      <c r="F2503" s="72">
        <v>0.71</v>
      </c>
      <c r="G2503" s="420"/>
      <c r="H2503" s="423"/>
      <c r="I2503" s="195"/>
    </row>
    <row r="2504" spans="1:9" ht="15.75" thickBot="1">
      <c r="A2504" s="419"/>
      <c r="B2504" s="387"/>
      <c r="C2504" s="387"/>
      <c r="D2504" s="422"/>
      <c r="E2504" s="208" t="s">
        <v>29</v>
      </c>
      <c r="F2504" s="73">
        <v>3.48</v>
      </c>
      <c r="G2504" s="393"/>
      <c r="H2504" s="395"/>
      <c r="I2504" s="195"/>
    </row>
    <row r="2505" spans="1:9">
      <c r="A2505" s="384">
        <v>154363</v>
      </c>
      <c r="B2505" s="386" t="s">
        <v>40</v>
      </c>
      <c r="C2505" s="386" t="s">
        <v>777</v>
      </c>
      <c r="D2505" s="396">
        <v>9.5</v>
      </c>
      <c r="E2505" s="270" t="s">
        <v>31</v>
      </c>
      <c r="F2505" s="273">
        <v>0.5</v>
      </c>
      <c r="G2505" s="392">
        <v>11</v>
      </c>
      <c r="H2505" s="394">
        <v>45525</v>
      </c>
      <c r="I2505" s="195"/>
    </row>
    <row r="2506" spans="1:9">
      <c r="A2506" s="425"/>
      <c r="B2506" s="424"/>
      <c r="C2506" s="424"/>
      <c r="D2506" s="467"/>
      <c r="E2506" s="268" t="s">
        <v>14</v>
      </c>
      <c r="F2506" s="258">
        <v>2.5</v>
      </c>
      <c r="G2506" s="420"/>
      <c r="H2506" s="426"/>
      <c r="I2506" s="195"/>
    </row>
    <row r="2507" spans="1:9">
      <c r="A2507" s="425"/>
      <c r="B2507" s="424"/>
      <c r="C2507" s="424"/>
      <c r="D2507" s="467"/>
      <c r="E2507" s="268" t="s">
        <v>16</v>
      </c>
      <c r="F2507" s="258">
        <v>0.5</v>
      </c>
      <c r="G2507" s="420"/>
      <c r="H2507" s="426"/>
      <c r="I2507" s="195"/>
    </row>
    <row r="2508" spans="1:9">
      <c r="A2508" s="425"/>
      <c r="B2508" s="424"/>
      <c r="C2508" s="424"/>
      <c r="D2508" s="467"/>
      <c r="E2508" s="268" t="s">
        <v>20</v>
      </c>
      <c r="F2508" s="258">
        <v>2</v>
      </c>
      <c r="G2508" s="420"/>
      <c r="H2508" s="426"/>
      <c r="I2508" s="195"/>
    </row>
    <row r="2509" spans="1:9" ht="15.75" thickBot="1">
      <c r="A2509" s="385"/>
      <c r="B2509" s="387"/>
      <c r="C2509" s="387"/>
      <c r="D2509" s="397"/>
      <c r="E2509" s="269" t="s">
        <v>17</v>
      </c>
      <c r="F2509" s="259">
        <v>4</v>
      </c>
      <c r="G2509" s="393"/>
      <c r="H2509" s="427"/>
      <c r="I2509" s="195"/>
    </row>
    <row r="2510" spans="1:9" ht="15" customHeight="1">
      <c r="A2510" s="384">
        <v>3103276</v>
      </c>
      <c r="B2510" s="386" t="s">
        <v>40</v>
      </c>
      <c r="C2510" s="386" t="s">
        <v>778</v>
      </c>
      <c r="D2510" s="390">
        <v>3.8</v>
      </c>
      <c r="E2510" s="270" t="s">
        <v>16</v>
      </c>
      <c r="F2510" s="202">
        <v>1.9</v>
      </c>
      <c r="G2510" s="392">
        <v>5</v>
      </c>
      <c r="H2510" s="394">
        <v>45526</v>
      </c>
      <c r="I2510" s="195"/>
    </row>
    <row r="2511" spans="1:9" ht="15.75" thickBot="1">
      <c r="A2511" s="385"/>
      <c r="B2511" s="387"/>
      <c r="C2511" s="387"/>
      <c r="D2511" s="391"/>
      <c r="E2511" s="269" t="s">
        <v>14</v>
      </c>
      <c r="F2511" s="203">
        <v>1.9</v>
      </c>
      <c r="G2511" s="393"/>
      <c r="H2511" s="395"/>
      <c r="I2511" s="195"/>
    </row>
    <row r="2512" spans="1:9" ht="15" customHeight="1">
      <c r="A2512" s="384">
        <v>176044</v>
      </c>
      <c r="B2512" s="386" t="s">
        <v>671</v>
      </c>
      <c r="C2512" s="270">
        <v>1</v>
      </c>
      <c r="D2512" s="270">
        <v>4.4000000000000004</v>
      </c>
      <c r="E2512" s="270" t="s">
        <v>14</v>
      </c>
      <c r="F2512" s="202">
        <v>4.4000000000000004</v>
      </c>
      <c r="G2512" s="102">
        <v>6</v>
      </c>
      <c r="H2512" s="394">
        <v>45527</v>
      </c>
      <c r="I2512" s="195"/>
    </row>
    <row r="2513" spans="1:9" ht="15.75" thickBot="1">
      <c r="A2513" s="385"/>
      <c r="B2513" s="387"/>
      <c r="C2513" s="269" t="s">
        <v>779</v>
      </c>
      <c r="D2513" s="203">
        <v>6.18</v>
      </c>
      <c r="E2513" s="269" t="s">
        <v>16</v>
      </c>
      <c r="F2513" s="269">
        <v>6.18</v>
      </c>
      <c r="G2513" s="279">
        <v>8</v>
      </c>
      <c r="H2513" s="395"/>
      <c r="I2513" s="195"/>
    </row>
    <row r="2514" spans="1:9">
      <c r="A2514" s="384">
        <v>150892</v>
      </c>
      <c r="B2514" s="386" t="s">
        <v>40</v>
      </c>
      <c r="C2514" s="386" t="s">
        <v>780</v>
      </c>
      <c r="D2514" s="468">
        <v>10</v>
      </c>
      <c r="E2514" s="468" t="s">
        <v>20</v>
      </c>
      <c r="F2514" s="392">
        <v>10</v>
      </c>
      <c r="G2514" s="392">
        <v>12</v>
      </c>
      <c r="H2514" s="394">
        <v>45525</v>
      </c>
      <c r="I2514" s="195"/>
    </row>
    <row r="2515" spans="1:9" ht="15.75" thickBot="1">
      <c r="A2515" s="385"/>
      <c r="B2515" s="387"/>
      <c r="C2515" s="387"/>
      <c r="D2515" s="469"/>
      <c r="E2515" s="469"/>
      <c r="F2515" s="393"/>
      <c r="G2515" s="393"/>
      <c r="H2515" s="427"/>
      <c r="I2515" s="195"/>
    </row>
    <row r="2516" spans="1:9" ht="15.75" thickBot="1">
      <c r="A2516" s="62">
        <v>176978</v>
      </c>
      <c r="B2516" s="63" t="s">
        <v>40</v>
      </c>
      <c r="C2516" s="63" t="s">
        <v>781</v>
      </c>
      <c r="D2516" s="84">
        <v>4</v>
      </c>
      <c r="E2516" s="84" t="s">
        <v>16</v>
      </c>
      <c r="F2516" s="74">
        <v>4</v>
      </c>
      <c r="G2516" s="100">
        <v>6</v>
      </c>
      <c r="H2516" s="142">
        <v>45525</v>
      </c>
      <c r="I2516" s="195"/>
    </row>
    <row r="2517" spans="1:9" ht="15.75" thickBot="1">
      <c r="A2517" s="62">
        <v>163574</v>
      </c>
      <c r="B2517" s="63" t="s">
        <v>40</v>
      </c>
      <c r="C2517" s="63" t="s">
        <v>782</v>
      </c>
      <c r="D2517" s="84">
        <v>3</v>
      </c>
      <c r="E2517" s="84" t="s">
        <v>14</v>
      </c>
      <c r="F2517" s="74">
        <v>3</v>
      </c>
      <c r="G2517" s="74">
        <v>5</v>
      </c>
      <c r="H2517" s="139">
        <v>45526</v>
      </c>
      <c r="I2517" s="195"/>
    </row>
    <row r="2518" spans="1:9" ht="15.75" thickBot="1">
      <c r="A2518" s="62">
        <v>109033</v>
      </c>
      <c r="B2518" s="63" t="s">
        <v>40</v>
      </c>
      <c r="C2518" s="63" t="s">
        <v>102</v>
      </c>
      <c r="D2518" s="84">
        <v>4</v>
      </c>
      <c r="E2518" s="84" t="s">
        <v>16</v>
      </c>
      <c r="F2518" s="74">
        <v>4</v>
      </c>
      <c r="G2518" s="100">
        <v>6</v>
      </c>
      <c r="H2518" s="142">
        <v>45525</v>
      </c>
      <c r="I2518" s="195"/>
    </row>
    <row r="2519" spans="1:9" ht="15.75" thickBot="1">
      <c r="A2519" s="62">
        <v>114798</v>
      </c>
      <c r="B2519" s="63" t="s">
        <v>574</v>
      </c>
      <c r="C2519" s="63" t="s">
        <v>102</v>
      </c>
      <c r="D2519" s="63">
        <v>3</v>
      </c>
      <c r="E2519" s="63" t="s">
        <v>16</v>
      </c>
      <c r="F2519" s="74">
        <v>3</v>
      </c>
      <c r="G2519" s="100">
        <v>5</v>
      </c>
      <c r="H2519" s="139">
        <v>45526</v>
      </c>
      <c r="I2519" s="195"/>
    </row>
    <row r="2520" spans="1:9" ht="15" customHeight="1">
      <c r="A2520" s="384">
        <v>89497</v>
      </c>
      <c r="B2520" s="386" t="s">
        <v>40</v>
      </c>
      <c r="C2520" s="386" t="s">
        <v>783</v>
      </c>
      <c r="D2520" s="390">
        <v>2.8</v>
      </c>
      <c r="E2520" s="270" t="s">
        <v>16</v>
      </c>
      <c r="F2520" s="202">
        <v>1.4</v>
      </c>
      <c r="G2520" s="392">
        <v>4</v>
      </c>
      <c r="H2520" s="394">
        <v>45526</v>
      </c>
      <c r="I2520" s="195"/>
    </row>
    <row r="2521" spans="1:9" ht="15.75" thickBot="1">
      <c r="A2521" s="385"/>
      <c r="B2521" s="387"/>
      <c r="C2521" s="387"/>
      <c r="D2521" s="391"/>
      <c r="E2521" s="269" t="s">
        <v>14</v>
      </c>
      <c r="F2521" s="203">
        <v>1.4</v>
      </c>
      <c r="G2521" s="393"/>
      <c r="H2521" s="427"/>
      <c r="I2521" s="195"/>
    </row>
    <row r="2522" spans="1:9" ht="15" customHeight="1">
      <c r="A2522" s="384">
        <v>178098</v>
      </c>
      <c r="B2522" s="386" t="s">
        <v>54</v>
      </c>
      <c r="C2522" s="386" t="s">
        <v>784</v>
      </c>
      <c r="D2522" s="396">
        <v>2.48</v>
      </c>
      <c r="E2522" s="270" t="s">
        <v>43</v>
      </c>
      <c r="F2522" s="202">
        <v>1.27</v>
      </c>
      <c r="G2522" s="392">
        <v>4</v>
      </c>
      <c r="H2522" s="394">
        <v>45530</v>
      </c>
      <c r="I2522" s="195"/>
    </row>
    <row r="2523" spans="1:9" ht="15.75" thickBot="1">
      <c r="A2523" s="385"/>
      <c r="B2523" s="387"/>
      <c r="C2523" s="387"/>
      <c r="D2523" s="397"/>
      <c r="E2523" s="269" t="s">
        <v>16</v>
      </c>
      <c r="F2523" s="203">
        <v>1.21</v>
      </c>
      <c r="G2523" s="393"/>
      <c r="H2523" s="427"/>
      <c r="I2523" s="195"/>
    </row>
    <row r="2524" spans="1:9" ht="15.75" thickBot="1">
      <c r="A2524" s="62">
        <v>150905</v>
      </c>
      <c r="B2524" s="63" t="s">
        <v>137</v>
      </c>
      <c r="C2524" s="63" t="s">
        <v>785</v>
      </c>
      <c r="D2524" s="63">
        <v>1.87</v>
      </c>
      <c r="E2524" s="63" t="s">
        <v>14</v>
      </c>
      <c r="F2524" s="74">
        <v>1.87</v>
      </c>
      <c r="G2524" s="74">
        <v>3</v>
      </c>
      <c r="H2524" s="139">
        <v>45532</v>
      </c>
      <c r="I2524" s="195"/>
    </row>
    <row r="2525" spans="1:9" ht="15" customHeight="1">
      <c r="A2525" s="384">
        <v>150902</v>
      </c>
      <c r="B2525" s="386" t="s">
        <v>137</v>
      </c>
      <c r="C2525" s="386">
        <v>1</v>
      </c>
      <c r="D2525" s="386">
        <v>0.81</v>
      </c>
      <c r="E2525" s="207" t="s">
        <v>14</v>
      </c>
      <c r="F2525" s="207">
        <v>0.15</v>
      </c>
      <c r="G2525" s="386">
        <v>2</v>
      </c>
      <c r="H2525" s="394">
        <v>45532</v>
      </c>
      <c r="I2525" s="195"/>
    </row>
    <row r="2526" spans="1:9">
      <c r="A2526" s="425"/>
      <c r="B2526" s="424"/>
      <c r="C2526" s="424"/>
      <c r="D2526" s="424"/>
      <c r="E2526" s="211" t="s">
        <v>22</v>
      </c>
      <c r="F2526" s="211">
        <v>0.5</v>
      </c>
      <c r="G2526" s="424"/>
      <c r="H2526" s="426"/>
      <c r="I2526" s="195"/>
    </row>
    <row r="2527" spans="1:9" ht="15.75" thickBot="1">
      <c r="A2527" s="385"/>
      <c r="B2527" s="387"/>
      <c r="C2527" s="387"/>
      <c r="D2527" s="387"/>
      <c r="E2527" s="208" t="s">
        <v>35</v>
      </c>
      <c r="F2527" s="208">
        <v>0.16</v>
      </c>
      <c r="G2527" s="387"/>
      <c r="H2527" s="427"/>
      <c r="I2527" s="195"/>
    </row>
    <row r="2528" spans="1:9" ht="15" customHeight="1">
      <c r="A2528" s="384">
        <v>120874</v>
      </c>
      <c r="B2528" s="386" t="s">
        <v>137</v>
      </c>
      <c r="C2528" s="386" t="s">
        <v>786</v>
      </c>
      <c r="D2528" s="386">
        <v>3.64</v>
      </c>
      <c r="E2528" s="386" t="s">
        <v>14</v>
      </c>
      <c r="F2528" s="386">
        <v>3.64</v>
      </c>
      <c r="G2528" s="392">
        <v>5</v>
      </c>
      <c r="H2528" s="394">
        <v>45532</v>
      </c>
      <c r="I2528" s="195"/>
    </row>
    <row r="2529" spans="1:9" ht="15.75" thickBot="1">
      <c r="A2529" s="385"/>
      <c r="B2529" s="387"/>
      <c r="C2529" s="387"/>
      <c r="D2529" s="387"/>
      <c r="E2529" s="387"/>
      <c r="F2529" s="387"/>
      <c r="G2529" s="393"/>
      <c r="H2529" s="427"/>
      <c r="I2529" s="195"/>
    </row>
    <row r="2530" spans="1:9" ht="15.75" thickBot="1">
      <c r="A2530" s="62">
        <v>168020</v>
      </c>
      <c r="B2530" s="63" t="s">
        <v>54</v>
      </c>
      <c r="C2530" s="63" t="s">
        <v>14</v>
      </c>
      <c r="D2530" s="84">
        <v>3</v>
      </c>
      <c r="E2530" s="84" t="s">
        <v>14</v>
      </c>
      <c r="F2530" s="74">
        <v>3</v>
      </c>
      <c r="G2530" s="74">
        <v>5</v>
      </c>
      <c r="H2530" s="139">
        <v>45530</v>
      </c>
      <c r="I2530" s="195"/>
    </row>
    <row r="2531" spans="1:9" ht="15.75" thickBot="1">
      <c r="A2531" s="62">
        <v>153709</v>
      </c>
      <c r="B2531" s="63" t="s">
        <v>54</v>
      </c>
      <c r="C2531" s="63" t="s">
        <v>787</v>
      </c>
      <c r="D2531" s="63">
        <v>3</v>
      </c>
      <c r="E2531" s="63" t="s">
        <v>20</v>
      </c>
      <c r="F2531" s="74">
        <v>3</v>
      </c>
      <c r="G2531" s="74">
        <v>5</v>
      </c>
      <c r="H2531" s="139">
        <v>45531</v>
      </c>
      <c r="I2531" s="195"/>
    </row>
    <row r="2532" spans="1:9" ht="15" customHeight="1">
      <c r="A2532" s="384">
        <v>89193</v>
      </c>
      <c r="B2532" s="386" t="s">
        <v>54</v>
      </c>
      <c r="C2532" s="386" t="s">
        <v>788</v>
      </c>
      <c r="D2532" s="392">
        <v>7.41</v>
      </c>
      <c r="E2532" s="202" t="s">
        <v>22</v>
      </c>
      <c r="F2532" s="271">
        <v>3.03</v>
      </c>
      <c r="G2532" s="392">
        <v>9</v>
      </c>
      <c r="H2532" s="394">
        <v>45534</v>
      </c>
      <c r="I2532" s="195"/>
    </row>
    <row r="2533" spans="1:9">
      <c r="A2533" s="425"/>
      <c r="B2533" s="424"/>
      <c r="C2533" s="424"/>
      <c r="D2533" s="420"/>
      <c r="E2533" s="220" t="s">
        <v>291</v>
      </c>
      <c r="F2533" s="272">
        <v>1.05</v>
      </c>
      <c r="G2533" s="420"/>
      <c r="H2533" s="423"/>
      <c r="I2533" s="195"/>
    </row>
    <row r="2534" spans="1:9">
      <c r="A2534" s="425"/>
      <c r="B2534" s="424"/>
      <c r="C2534" s="424"/>
      <c r="D2534" s="420"/>
      <c r="E2534" s="220" t="s">
        <v>14</v>
      </c>
      <c r="F2534" s="272">
        <v>3.04</v>
      </c>
      <c r="G2534" s="420"/>
      <c r="H2534" s="423"/>
      <c r="I2534" s="195"/>
    </row>
    <row r="2535" spans="1:9">
      <c r="A2535" s="425"/>
      <c r="B2535" s="424"/>
      <c r="C2535" s="424"/>
      <c r="D2535" s="420"/>
      <c r="E2535" s="220" t="s">
        <v>29</v>
      </c>
      <c r="F2535" s="272">
        <v>0.28999999999999998</v>
      </c>
      <c r="G2535" s="420"/>
      <c r="H2535" s="423"/>
      <c r="I2535" s="195"/>
    </row>
    <row r="2536" spans="1:9" ht="15.75" thickBot="1">
      <c r="A2536" s="385"/>
      <c r="B2536" s="387"/>
      <c r="C2536" s="208" t="s">
        <v>789</v>
      </c>
      <c r="D2536" s="208">
        <v>2.5</v>
      </c>
      <c r="E2536" s="279" t="s">
        <v>16</v>
      </c>
      <c r="F2536" s="279">
        <v>2.5</v>
      </c>
      <c r="G2536" s="203">
        <v>4</v>
      </c>
      <c r="H2536" s="395"/>
      <c r="I2536" s="195"/>
    </row>
    <row r="2537" spans="1:9" ht="15" customHeight="1">
      <c r="A2537" s="410">
        <v>87823</v>
      </c>
      <c r="B2537" s="386" t="s">
        <v>54</v>
      </c>
      <c r="C2537" s="386" t="s">
        <v>790</v>
      </c>
      <c r="D2537" s="392">
        <v>17.100000000000001</v>
      </c>
      <c r="E2537" s="202" t="s">
        <v>14</v>
      </c>
      <c r="F2537" s="202">
        <v>10.8</v>
      </c>
      <c r="G2537" s="392">
        <v>19</v>
      </c>
      <c r="H2537" s="394">
        <v>45534</v>
      </c>
      <c r="I2537" s="195"/>
    </row>
    <row r="2538" spans="1:9">
      <c r="A2538" s="418"/>
      <c r="B2538" s="424"/>
      <c r="C2538" s="424"/>
      <c r="D2538" s="420"/>
      <c r="E2538" s="211" t="s">
        <v>29</v>
      </c>
      <c r="F2538" s="211">
        <v>1.6</v>
      </c>
      <c r="G2538" s="420"/>
      <c r="H2538" s="423"/>
      <c r="I2538" s="195"/>
    </row>
    <row r="2539" spans="1:9">
      <c r="A2539" s="418"/>
      <c r="B2539" s="424"/>
      <c r="C2539" s="424"/>
      <c r="D2539" s="420"/>
      <c r="E2539" s="211" t="s">
        <v>26</v>
      </c>
      <c r="F2539" s="211">
        <v>2.5</v>
      </c>
      <c r="G2539" s="420"/>
      <c r="H2539" s="423"/>
      <c r="I2539" s="195"/>
    </row>
    <row r="2540" spans="1:9">
      <c r="A2540" s="418"/>
      <c r="B2540" s="424"/>
      <c r="C2540" s="424"/>
      <c r="D2540" s="420"/>
      <c r="E2540" s="211" t="s">
        <v>16</v>
      </c>
      <c r="F2540" s="211">
        <v>2.2000000000000002</v>
      </c>
      <c r="G2540" s="420"/>
      <c r="H2540" s="423"/>
      <c r="I2540" s="195"/>
    </row>
    <row r="2541" spans="1:9">
      <c r="A2541" s="418"/>
      <c r="B2541" s="424"/>
      <c r="C2541" s="424" t="s">
        <v>791</v>
      </c>
      <c r="D2541" s="467">
        <v>27.72</v>
      </c>
      <c r="E2541" s="220" t="s">
        <v>16</v>
      </c>
      <c r="F2541" s="220">
        <v>4.25</v>
      </c>
      <c r="G2541" s="420">
        <v>29</v>
      </c>
      <c r="H2541" s="426">
        <v>45534</v>
      </c>
      <c r="I2541" s="195"/>
    </row>
    <row r="2542" spans="1:9">
      <c r="A2542" s="418"/>
      <c r="B2542" s="424"/>
      <c r="C2542" s="424"/>
      <c r="D2542" s="467"/>
      <c r="E2542" s="220" t="s">
        <v>14</v>
      </c>
      <c r="F2542" s="220">
        <v>7.71</v>
      </c>
      <c r="G2542" s="420"/>
      <c r="H2542" s="426"/>
      <c r="I2542" s="195"/>
    </row>
    <row r="2543" spans="1:9">
      <c r="A2543" s="418"/>
      <c r="B2543" s="424"/>
      <c r="C2543" s="424"/>
      <c r="D2543" s="467"/>
      <c r="E2543" s="220" t="s">
        <v>792</v>
      </c>
      <c r="F2543" s="220">
        <v>0.73</v>
      </c>
      <c r="G2543" s="420"/>
      <c r="H2543" s="426"/>
      <c r="I2543" s="195"/>
    </row>
    <row r="2544" spans="1:9">
      <c r="A2544" s="418"/>
      <c r="B2544" s="424"/>
      <c r="C2544" s="424"/>
      <c r="D2544" s="467"/>
      <c r="E2544" s="220" t="s">
        <v>29</v>
      </c>
      <c r="F2544" s="220">
        <v>4.8099999999999996</v>
      </c>
      <c r="G2544" s="420"/>
      <c r="H2544" s="426"/>
      <c r="I2544" s="195"/>
    </row>
    <row r="2545" spans="1:9">
      <c r="A2545" s="418"/>
      <c r="B2545" s="424"/>
      <c r="C2545" s="424"/>
      <c r="D2545" s="467"/>
      <c r="E2545" s="220" t="s">
        <v>26</v>
      </c>
      <c r="F2545" s="211">
        <v>5.2</v>
      </c>
      <c r="G2545" s="420"/>
      <c r="H2545" s="426"/>
      <c r="I2545" s="195"/>
    </row>
    <row r="2546" spans="1:9" ht="15.75" thickBot="1">
      <c r="A2546" s="419"/>
      <c r="B2546" s="387"/>
      <c r="C2546" s="387"/>
      <c r="D2546" s="397"/>
      <c r="E2546" s="203" t="s">
        <v>35</v>
      </c>
      <c r="F2546" s="208">
        <v>5.0199999999999996</v>
      </c>
      <c r="G2546" s="393"/>
      <c r="H2546" s="427"/>
      <c r="I2546" s="195"/>
    </row>
    <row r="2547" spans="1:9" ht="15.75" thickBot="1">
      <c r="A2547" s="62">
        <v>90586</v>
      </c>
      <c r="B2547" s="63" t="s">
        <v>51</v>
      </c>
      <c r="C2547" s="63" t="s">
        <v>793</v>
      </c>
      <c r="D2547" s="67">
        <v>3.13</v>
      </c>
      <c r="E2547" s="63" t="s">
        <v>15</v>
      </c>
      <c r="F2547" s="63">
        <v>3.13</v>
      </c>
      <c r="G2547" s="74">
        <v>5</v>
      </c>
      <c r="H2547" s="139">
        <v>45531</v>
      </c>
      <c r="I2547" s="195"/>
    </row>
    <row r="2548" spans="1:9">
      <c r="A2548" s="410">
        <v>104765</v>
      </c>
      <c r="B2548" s="392" t="s">
        <v>51</v>
      </c>
      <c r="C2548" s="392" t="s">
        <v>102</v>
      </c>
      <c r="D2548" s="392">
        <v>13.5</v>
      </c>
      <c r="E2548" s="202" t="s">
        <v>14</v>
      </c>
      <c r="F2548" s="202">
        <v>5</v>
      </c>
      <c r="G2548" s="392">
        <v>15</v>
      </c>
      <c r="H2548" s="394">
        <v>45532</v>
      </c>
      <c r="I2548" s="195"/>
    </row>
    <row r="2549" spans="1:9">
      <c r="A2549" s="418"/>
      <c r="B2549" s="420"/>
      <c r="C2549" s="420"/>
      <c r="D2549" s="420"/>
      <c r="E2549" s="220" t="s">
        <v>20</v>
      </c>
      <c r="F2549" s="220">
        <v>8.5</v>
      </c>
      <c r="G2549" s="420"/>
      <c r="H2549" s="423"/>
      <c r="I2549" s="195"/>
    </row>
    <row r="2550" spans="1:9">
      <c r="A2550" s="418"/>
      <c r="B2550" s="420"/>
      <c r="C2550" s="272" t="s">
        <v>103</v>
      </c>
      <c r="D2550" s="78">
        <v>5</v>
      </c>
      <c r="E2550" s="220" t="s">
        <v>16</v>
      </c>
      <c r="F2550" s="220">
        <v>5</v>
      </c>
      <c r="G2550" s="272">
        <v>7</v>
      </c>
      <c r="H2550" s="423"/>
      <c r="I2550" s="195"/>
    </row>
    <row r="2551" spans="1:9">
      <c r="A2551" s="418"/>
      <c r="B2551" s="420"/>
      <c r="C2551" s="272" t="s">
        <v>108</v>
      </c>
      <c r="D2551" s="72">
        <v>5.16</v>
      </c>
      <c r="E2551" s="220" t="s">
        <v>20</v>
      </c>
      <c r="F2551" s="220">
        <v>5.16</v>
      </c>
      <c r="G2551" s="272">
        <v>7</v>
      </c>
      <c r="H2551" s="423"/>
      <c r="I2551" s="195"/>
    </row>
    <row r="2552" spans="1:9">
      <c r="A2552" s="418"/>
      <c r="B2552" s="420"/>
      <c r="C2552" s="420" t="s">
        <v>721</v>
      </c>
      <c r="D2552" s="436">
        <v>34.79</v>
      </c>
      <c r="E2552" s="220" t="s">
        <v>16</v>
      </c>
      <c r="F2552" s="220">
        <v>2.59</v>
      </c>
      <c r="G2552" s="420">
        <v>36</v>
      </c>
      <c r="H2552" s="423"/>
      <c r="I2552" s="195"/>
    </row>
    <row r="2553" spans="1:9">
      <c r="A2553" s="418"/>
      <c r="B2553" s="420"/>
      <c r="C2553" s="420"/>
      <c r="D2553" s="436"/>
      <c r="E2553" s="220" t="s">
        <v>20</v>
      </c>
      <c r="F2553" s="272">
        <v>14.88</v>
      </c>
      <c r="G2553" s="420"/>
      <c r="H2553" s="423"/>
      <c r="I2553" s="195"/>
    </row>
    <row r="2554" spans="1:9">
      <c r="A2554" s="418"/>
      <c r="B2554" s="420"/>
      <c r="C2554" s="420"/>
      <c r="D2554" s="436"/>
      <c r="E2554" s="220" t="s">
        <v>22</v>
      </c>
      <c r="F2554" s="272">
        <v>15.32</v>
      </c>
      <c r="G2554" s="420"/>
      <c r="H2554" s="423"/>
      <c r="I2554" s="195"/>
    </row>
    <row r="2555" spans="1:9">
      <c r="A2555" s="418"/>
      <c r="B2555" s="420"/>
      <c r="C2555" s="420"/>
      <c r="D2555" s="436"/>
      <c r="E2555" s="220" t="s">
        <v>14</v>
      </c>
      <c r="F2555" s="272">
        <v>2</v>
      </c>
      <c r="G2555" s="420"/>
      <c r="H2555" s="423"/>
      <c r="I2555" s="195"/>
    </row>
    <row r="2556" spans="1:9" ht="15.75" thickBot="1">
      <c r="A2556" s="419"/>
      <c r="B2556" s="393"/>
      <c r="C2556" s="279" t="s">
        <v>722</v>
      </c>
      <c r="D2556" s="103">
        <v>8.6999999999999993</v>
      </c>
      <c r="E2556" s="203" t="s">
        <v>16</v>
      </c>
      <c r="F2556" s="279">
        <v>8.6999999999999993</v>
      </c>
      <c r="G2556" s="279">
        <v>10</v>
      </c>
      <c r="H2556" s="395"/>
      <c r="I2556" s="195"/>
    </row>
    <row r="2557" spans="1:9">
      <c r="A2557" s="410">
        <v>93124</v>
      </c>
      <c r="B2557" s="392" t="s">
        <v>224</v>
      </c>
      <c r="C2557" s="392" t="s">
        <v>794</v>
      </c>
      <c r="D2557" s="392">
        <v>10.199999999999999</v>
      </c>
      <c r="E2557" s="202" t="s">
        <v>20</v>
      </c>
      <c r="F2557" s="271">
        <v>2.4900000000000002</v>
      </c>
      <c r="G2557" s="392">
        <v>12</v>
      </c>
      <c r="H2557" s="394">
        <v>45533</v>
      </c>
      <c r="I2557" s="195"/>
    </row>
    <row r="2558" spans="1:9">
      <c r="A2558" s="418"/>
      <c r="B2558" s="420"/>
      <c r="C2558" s="420"/>
      <c r="D2558" s="420"/>
      <c r="E2558" s="220" t="s">
        <v>17</v>
      </c>
      <c r="F2558" s="272">
        <v>1.53</v>
      </c>
      <c r="G2558" s="420"/>
      <c r="H2558" s="423"/>
      <c r="I2558" s="195"/>
    </row>
    <row r="2559" spans="1:9">
      <c r="A2559" s="418"/>
      <c r="B2559" s="420"/>
      <c r="C2559" s="420"/>
      <c r="D2559" s="420"/>
      <c r="E2559" s="104" t="s">
        <v>31</v>
      </c>
      <c r="F2559" s="272">
        <v>2.08</v>
      </c>
      <c r="G2559" s="420"/>
      <c r="H2559" s="423"/>
      <c r="I2559" s="195"/>
    </row>
    <row r="2560" spans="1:9">
      <c r="A2560" s="418"/>
      <c r="B2560" s="420"/>
      <c r="C2560" s="420"/>
      <c r="D2560" s="420"/>
      <c r="E2560" s="104" t="s">
        <v>15</v>
      </c>
      <c r="F2560" s="272">
        <v>1.3</v>
      </c>
      <c r="G2560" s="420"/>
      <c r="H2560" s="423"/>
      <c r="I2560" s="195"/>
    </row>
    <row r="2561" spans="1:9">
      <c r="A2561" s="418"/>
      <c r="B2561" s="420"/>
      <c r="C2561" s="420"/>
      <c r="D2561" s="420"/>
      <c r="E2561" s="104" t="s">
        <v>14</v>
      </c>
      <c r="F2561" s="272">
        <v>2.8</v>
      </c>
      <c r="G2561" s="420"/>
      <c r="H2561" s="423"/>
      <c r="I2561" s="195"/>
    </row>
    <row r="2562" spans="1:9">
      <c r="A2562" s="418"/>
      <c r="B2562" s="420"/>
      <c r="C2562" s="220">
        <v>93</v>
      </c>
      <c r="D2562" s="220">
        <v>3.67</v>
      </c>
      <c r="E2562" s="104" t="s">
        <v>15</v>
      </c>
      <c r="F2562" s="105">
        <v>3.67</v>
      </c>
      <c r="G2562" s="220">
        <v>5</v>
      </c>
      <c r="H2562" s="423"/>
      <c r="I2562" s="195"/>
    </row>
    <row r="2563" spans="1:9" ht="15.75" thickBot="1">
      <c r="A2563" s="419"/>
      <c r="B2563" s="393"/>
      <c r="C2563" s="203">
        <v>68</v>
      </c>
      <c r="D2563" s="203">
        <v>2.44</v>
      </c>
      <c r="E2563" s="106" t="s">
        <v>14</v>
      </c>
      <c r="F2563" s="107">
        <v>2.44</v>
      </c>
      <c r="G2563" s="203">
        <v>4</v>
      </c>
      <c r="H2563" s="395"/>
      <c r="I2563" s="195"/>
    </row>
    <row r="2564" spans="1:9">
      <c r="A2564" s="410">
        <v>101911</v>
      </c>
      <c r="B2564" s="392" t="s">
        <v>224</v>
      </c>
      <c r="C2564" s="392" t="s">
        <v>795</v>
      </c>
      <c r="D2564" s="392">
        <v>12.7</v>
      </c>
      <c r="E2564" s="316" t="s">
        <v>20</v>
      </c>
      <c r="F2564" s="317">
        <v>4.53</v>
      </c>
      <c r="G2564" s="392">
        <v>14</v>
      </c>
      <c r="H2564" s="394">
        <v>45530</v>
      </c>
      <c r="I2564" s="195"/>
    </row>
    <row r="2565" spans="1:9">
      <c r="A2565" s="418"/>
      <c r="B2565" s="420"/>
      <c r="C2565" s="420"/>
      <c r="D2565" s="420"/>
      <c r="E2565" s="318" t="s">
        <v>17</v>
      </c>
      <c r="F2565" s="319">
        <v>2.29</v>
      </c>
      <c r="G2565" s="420"/>
      <c r="H2565" s="423"/>
      <c r="I2565" s="195"/>
    </row>
    <row r="2566" spans="1:9">
      <c r="A2566" s="418"/>
      <c r="B2566" s="420"/>
      <c r="C2566" s="420"/>
      <c r="D2566" s="420"/>
      <c r="E2566" s="318" t="s">
        <v>15</v>
      </c>
      <c r="F2566" s="319">
        <v>5.88</v>
      </c>
      <c r="G2566" s="420"/>
      <c r="H2566" s="423"/>
      <c r="I2566" s="195"/>
    </row>
    <row r="2567" spans="1:9" ht="15.75" thickBot="1">
      <c r="A2567" s="419"/>
      <c r="B2567" s="393"/>
      <c r="C2567" s="203">
        <v>39</v>
      </c>
      <c r="D2567" s="203">
        <v>1.33</v>
      </c>
      <c r="E2567" s="320" t="s">
        <v>14</v>
      </c>
      <c r="F2567" s="321">
        <v>1.33</v>
      </c>
      <c r="G2567" s="203">
        <v>3</v>
      </c>
      <c r="H2567" s="395"/>
      <c r="I2567" s="195"/>
    </row>
    <row r="2568" spans="1:9" ht="15" customHeight="1">
      <c r="A2568" s="410">
        <v>107496</v>
      </c>
      <c r="B2568" s="392" t="s">
        <v>178</v>
      </c>
      <c r="C2568" s="202" t="s">
        <v>102</v>
      </c>
      <c r="D2568" s="202">
        <v>5.53</v>
      </c>
      <c r="E2568" s="316" t="s">
        <v>14</v>
      </c>
      <c r="F2568" s="317">
        <v>5.53</v>
      </c>
      <c r="G2568" s="202">
        <v>7</v>
      </c>
      <c r="H2568" s="394">
        <v>45517</v>
      </c>
      <c r="I2568" s="195"/>
    </row>
    <row r="2569" spans="1:9">
      <c r="A2569" s="418"/>
      <c r="B2569" s="420"/>
      <c r="C2569" s="420" t="s">
        <v>103</v>
      </c>
      <c r="D2569" s="420">
        <v>9.1300000000000008</v>
      </c>
      <c r="E2569" s="220" t="s">
        <v>20</v>
      </c>
      <c r="F2569" s="72">
        <v>2.5</v>
      </c>
      <c r="G2569" s="420">
        <v>11</v>
      </c>
      <c r="H2569" s="426"/>
      <c r="I2569" s="195"/>
    </row>
    <row r="2570" spans="1:9">
      <c r="A2570" s="418"/>
      <c r="B2570" s="420"/>
      <c r="C2570" s="420"/>
      <c r="D2570" s="420"/>
      <c r="E2570" s="272" t="s">
        <v>727</v>
      </c>
      <c r="F2570" s="272">
        <v>0.56000000000000005</v>
      </c>
      <c r="G2570" s="420"/>
      <c r="H2570" s="426"/>
      <c r="I2570" s="195"/>
    </row>
    <row r="2571" spans="1:9">
      <c r="A2571" s="418"/>
      <c r="B2571" s="420"/>
      <c r="C2571" s="420"/>
      <c r="D2571" s="420"/>
      <c r="E2571" s="220" t="s">
        <v>31</v>
      </c>
      <c r="F2571" s="272">
        <v>0.53</v>
      </c>
      <c r="G2571" s="420"/>
      <c r="H2571" s="426"/>
      <c r="I2571" s="195"/>
    </row>
    <row r="2572" spans="1:9" ht="15.75" thickBot="1">
      <c r="A2572" s="411"/>
      <c r="B2572" s="412"/>
      <c r="C2572" s="412"/>
      <c r="D2572" s="412"/>
      <c r="E2572" s="79" t="s">
        <v>14</v>
      </c>
      <c r="F2572" s="79">
        <v>5.54</v>
      </c>
      <c r="G2572" s="412"/>
      <c r="H2572" s="466"/>
      <c r="I2572" s="195"/>
    </row>
    <row r="2573" spans="1:9" ht="15" customHeight="1">
      <c r="A2573" s="460">
        <v>150623</v>
      </c>
      <c r="B2573" s="461" t="s">
        <v>138</v>
      </c>
      <c r="C2573" s="462" t="s">
        <v>796</v>
      </c>
      <c r="D2573" s="461">
        <v>6.27</v>
      </c>
      <c r="E2573" s="274" t="s">
        <v>31</v>
      </c>
      <c r="F2573" s="108">
        <v>0.74</v>
      </c>
      <c r="G2573" s="461">
        <v>8</v>
      </c>
      <c r="H2573" s="465">
        <v>45525</v>
      </c>
      <c r="I2573" s="195"/>
    </row>
    <row r="2574" spans="1:9">
      <c r="A2574" s="451"/>
      <c r="B2574" s="454"/>
      <c r="C2574" s="463"/>
      <c r="D2574" s="454"/>
      <c r="E2574" s="275" t="s">
        <v>20</v>
      </c>
      <c r="F2574" s="109">
        <v>3.16</v>
      </c>
      <c r="G2574" s="454"/>
      <c r="H2574" s="458"/>
      <c r="I2574" s="195"/>
    </row>
    <row r="2575" spans="1:9">
      <c r="A2575" s="451"/>
      <c r="B2575" s="454"/>
      <c r="C2575" s="463"/>
      <c r="D2575" s="454"/>
      <c r="E2575" s="275" t="s">
        <v>17</v>
      </c>
      <c r="F2575" s="109">
        <v>0.55000000000000004</v>
      </c>
      <c r="G2575" s="454"/>
      <c r="H2575" s="458"/>
      <c r="I2575" s="195"/>
    </row>
    <row r="2576" spans="1:9" ht="15.75" thickBot="1">
      <c r="A2576" s="452"/>
      <c r="B2576" s="455"/>
      <c r="C2576" s="464"/>
      <c r="D2576" s="455"/>
      <c r="E2576" s="276" t="s">
        <v>14</v>
      </c>
      <c r="F2576" s="110">
        <v>1.82</v>
      </c>
      <c r="G2576" s="455"/>
      <c r="H2576" s="459"/>
      <c r="I2576" s="195"/>
    </row>
    <row r="2577" spans="1:9" ht="15" customHeight="1">
      <c r="A2577" s="450">
        <v>95794</v>
      </c>
      <c r="B2577" s="453" t="s">
        <v>797</v>
      </c>
      <c r="C2577" s="453" t="s">
        <v>78</v>
      </c>
      <c r="D2577" s="453">
        <v>4.17</v>
      </c>
      <c r="E2577" s="278" t="s">
        <v>20</v>
      </c>
      <c r="F2577" s="111">
        <v>3.12</v>
      </c>
      <c r="G2577" s="453">
        <v>6</v>
      </c>
      <c r="H2577" s="456">
        <v>45525</v>
      </c>
      <c r="I2577" s="195"/>
    </row>
    <row r="2578" spans="1:9">
      <c r="A2578" s="451"/>
      <c r="B2578" s="454"/>
      <c r="C2578" s="454"/>
      <c r="D2578" s="454"/>
      <c r="E2578" s="275" t="s">
        <v>31</v>
      </c>
      <c r="F2578" s="109">
        <v>0.35</v>
      </c>
      <c r="G2578" s="454"/>
      <c r="H2578" s="457"/>
      <c r="I2578" s="195"/>
    </row>
    <row r="2579" spans="1:9">
      <c r="A2579" s="451"/>
      <c r="B2579" s="454"/>
      <c r="C2579" s="454"/>
      <c r="D2579" s="454"/>
      <c r="E2579" s="275" t="s">
        <v>501</v>
      </c>
      <c r="F2579" s="109">
        <v>0.35</v>
      </c>
      <c r="G2579" s="454"/>
      <c r="H2579" s="457"/>
      <c r="I2579" s="195"/>
    </row>
    <row r="2580" spans="1:9">
      <c r="A2580" s="451"/>
      <c r="B2580" s="454"/>
      <c r="C2580" s="454"/>
      <c r="D2580" s="454"/>
      <c r="E2580" s="275" t="s">
        <v>39</v>
      </c>
      <c r="F2580" s="112">
        <v>0.35</v>
      </c>
      <c r="G2580" s="454"/>
      <c r="H2580" s="458"/>
      <c r="I2580" s="195"/>
    </row>
    <row r="2581" spans="1:9" ht="15.75" thickBot="1">
      <c r="A2581" s="452"/>
      <c r="B2581" s="455"/>
      <c r="C2581" s="276" t="s">
        <v>798</v>
      </c>
      <c r="D2581" s="276">
        <v>2.02</v>
      </c>
      <c r="E2581" s="276" t="s">
        <v>14</v>
      </c>
      <c r="F2581" s="110">
        <v>2.02</v>
      </c>
      <c r="G2581" s="276">
        <v>4</v>
      </c>
      <c r="H2581" s="459"/>
      <c r="I2581" s="195"/>
    </row>
    <row r="2582" spans="1:9" ht="15" customHeight="1">
      <c r="A2582" s="433">
        <v>3103992</v>
      </c>
      <c r="B2582" s="434" t="s">
        <v>178</v>
      </c>
      <c r="C2582" s="434" t="s">
        <v>560</v>
      </c>
      <c r="D2582" s="438">
        <v>17.48</v>
      </c>
      <c r="E2582" s="225" t="s">
        <v>16</v>
      </c>
      <c r="F2582" s="225">
        <v>5.91</v>
      </c>
      <c r="G2582" s="438">
        <v>19</v>
      </c>
      <c r="H2582" s="439">
        <v>45526</v>
      </c>
      <c r="I2582" s="195"/>
    </row>
    <row r="2583" spans="1:9">
      <c r="A2583" s="425"/>
      <c r="B2583" s="424"/>
      <c r="C2583" s="424"/>
      <c r="D2583" s="420"/>
      <c r="E2583" s="211" t="s">
        <v>20</v>
      </c>
      <c r="F2583" s="211">
        <v>7.72</v>
      </c>
      <c r="G2583" s="420"/>
      <c r="H2583" s="426"/>
      <c r="I2583" s="195"/>
    </row>
    <row r="2584" spans="1:9">
      <c r="A2584" s="425"/>
      <c r="B2584" s="424"/>
      <c r="C2584" s="424"/>
      <c r="D2584" s="420"/>
      <c r="E2584" s="211" t="s">
        <v>31</v>
      </c>
      <c r="F2584" s="211">
        <v>1.92</v>
      </c>
      <c r="G2584" s="420"/>
      <c r="H2584" s="426"/>
      <c r="I2584" s="195"/>
    </row>
    <row r="2585" spans="1:9">
      <c r="A2585" s="425"/>
      <c r="B2585" s="424"/>
      <c r="C2585" s="424"/>
      <c r="D2585" s="420"/>
      <c r="E2585" s="211" t="s">
        <v>17</v>
      </c>
      <c r="F2585" s="220">
        <v>1.93</v>
      </c>
      <c r="G2585" s="420"/>
      <c r="H2585" s="426"/>
      <c r="I2585" s="195"/>
    </row>
    <row r="2586" spans="1:9" ht="15.75" thickBot="1">
      <c r="A2586" s="385"/>
      <c r="B2586" s="387"/>
      <c r="C2586" s="208" t="s">
        <v>87</v>
      </c>
      <c r="D2586" s="208">
        <v>4.9800000000000004</v>
      </c>
      <c r="E2586" s="208" t="s">
        <v>14</v>
      </c>
      <c r="F2586" s="208">
        <v>4.9800000000000004</v>
      </c>
      <c r="G2586" s="203">
        <v>6</v>
      </c>
      <c r="H2586" s="427"/>
      <c r="I2586" s="195"/>
    </row>
    <row r="2587" spans="1:9" ht="15" customHeight="1">
      <c r="A2587" s="384">
        <v>3103247</v>
      </c>
      <c r="B2587" s="392" t="s">
        <v>657</v>
      </c>
      <c r="C2587" s="271" t="s">
        <v>102</v>
      </c>
      <c r="D2587" s="271">
        <v>6.04</v>
      </c>
      <c r="E2587" s="271" t="s">
        <v>16</v>
      </c>
      <c r="F2587" s="271">
        <v>6.04</v>
      </c>
      <c r="G2587" s="202">
        <v>8</v>
      </c>
      <c r="H2587" s="428">
        <v>45527</v>
      </c>
      <c r="I2587" s="195"/>
    </row>
    <row r="2588" spans="1:9">
      <c r="A2588" s="425"/>
      <c r="B2588" s="420"/>
      <c r="C2588" s="420" t="s">
        <v>103</v>
      </c>
      <c r="D2588" s="420">
        <v>1.6</v>
      </c>
      <c r="E2588" s="272" t="s">
        <v>43</v>
      </c>
      <c r="F2588" s="272">
        <v>1.28</v>
      </c>
      <c r="G2588" s="420">
        <v>3</v>
      </c>
      <c r="H2588" s="430"/>
      <c r="I2588" s="195"/>
    </row>
    <row r="2589" spans="1:9">
      <c r="A2589" s="425"/>
      <c r="B2589" s="420"/>
      <c r="C2589" s="420"/>
      <c r="D2589" s="420"/>
      <c r="E2589" s="272" t="s">
        <v>14</v>
      </c>
      <c r="F2589" s="272">
        <v>0.32</v>
      </c>
      <c r="G2589" s="420"/>
      <c r="H2589" s="430"/>
      <c r="I2589" s="195"/>
    </row>
    <row r="2590" spans="1:9">
      <c r="A2590" s="425"/>
      <c r="B2590" s="420"/>
      <c r="C2590" s="420" t="s">
        <v>108</v>
      </c>
      <c r="D2590" s="420">
        <v>12.66</v>
      </c>
      <c r="E2590" s="220" t="s">
        <v>29</v>
      </c>
      <c r="F2590" s="220">
        <v>11.25</v>
      </c>
      <c r="G2590" s="420">
        <v>14</v>
      </c>
      <c r="H2590" s="430"/>
      <c r="I2590" s="195"/>
    </row>
    <row r="2591" spans="1:9" ht="15.75" thickBot="1">
      <c r="A2591" s="385"/>
      <c r="B2591" s="393"/>
      <c r="C2591" s="393"/>
      <c r="D2591" s="393"/>
      <c r="E2591" s="203" t="s">
        <v>14</v>
      </c>
      <c r="F2591" s="203">
        <v>1.41</v>
      </c>
      <c r="G2591" s="393"/>
      <c r="H2591" s="429"/>
      <c r="I2591" s="195"/>
    </row>
    <row r="2592" spans="1:9" ht="15" customHeight="1">
      <c r="A2592" s="384">
        <v>175681</v>
      </c>
      <c r="B2592" s="386" t="s">
        <v>657</v>
      </c>
      <c r="C2592" s="271" t="s">
        <v>102</v>
      </c>
      <c r="D2592" s="271">
        <v>4.67</v>
      </c>
      <c r="E2592" s="271" t="s">
        <v>14</v>
      </c>
      <c r="F2592" s="113">
        <v>4.67</v>
      </c>
      <c r="G2592" s="271">
        <v>6</v>
      </c>
      <c r="H2592" s="428">
        <v>45527</v>
      </c>
      <c r="I2592" s="195"/>
    </row>
    <row r="2593" spans="1:9">
      <c r="A2593" s="425"/>
      <c r="B2593" s="424"/>
      <c r="C2593" s="272" t="s">
        <v>103</v>
      </c>
      <c r="D2593" s="272">
        <v>5.46</v>
      </c>
      <c r="E2593" s="272" t="s">
        <v>16</v>
      </c>
      <c r="F2593" s="114">
        <v>5.46</v>
      </c>
      <c r="G2593" s="272">
        <v>7</v>
      </c>
      <c r="H2593" s="430"/>
      <c r="I2593" s="195"/>
    </row>
    <row r="2594" spans="1:9">
      <c r="A2594" s="425"/>
      <c r="B2594" s="424"/>
      <c r="C2594" s="420" t="s">
        <v>108</v>
      </c>
      <c r="D2594" s="420">
        <v>9.9600000000000009</v>
      </c>
      <c r="E2594" s="272" t="s">
        <v>29</v>
      </c>
      <c r="F2594" s="114">
        <v>7.91</v>
      </c>
      <c r="G2594" s="420">
        <v>11</v>
      </c>
      <c r="H2594" s="430"/>
      <c r="I2594" s="195"/>
    </row>
    <row r="2595" spans="1:9">
      <c r="A2595" s="425"/>
      <c r="B2595" s="424"/>
      <c r="C2595" s="420"/>
      <c r="D2595" s="420"/>
      <c r="E2595" s="272" t="s">
        <v>14</v>
      </c>
      <c r="F2595" s="272">
        <v>0.52</v>
      </c>
      <c r="G2595" s="420"/>
      <c r="H2595" s="430"/>
      <c r="I2595" s="195"/>
    </row>
    <row r="2596" spans="1:9" ht="15.75" thickBot="1">
      <c r="A2596" s="385"/>
      <c r="B2596" s="387"/>
      <c r="C2596" s="393"/>
      <c r="D2596" s="393"/>
      <c r="E2596" s="279" t="s">
        <v>799</v>
      </c>
      <c r="F2596" s="279">
        <v>1.53</v>
      </c>
      <c r="G2596" s="393"/>
      <c r="H2596" s="429"/>
      <c r="I2596" s="195"/>
    </row>
    <row r="2597" spans="1:9" ht="15.75" thickBot="1">
      <c r="A2597" s="62">
        <v>91085</v>
      </c>
      <c r="B2597" s="63" t="s">
        <v>175</v>
      </c>
      <c r="C2597" s="63" t="s">
        <v>800</v>
      </c>
      <c r="D2597" s="63">
        <v>1.2</v>
      </c>
      <c r="E2597" s="63" t="s">
        <v>14</v>
      </c>
      <c r="F2597" s="63">
        <v>1.2</v>
      </c>
      <c r="G2597" s="63">
        <v>3</v>
      </c>
      <c r="H2597" s="139">
        <v>45530</v>
      </c>
      <c r="I2597" s="195"/>
    </row>
    <row r="2598" spans="1:9" ht="15" customHeight="1">
      <c r="A2598" s="410">
        <v>96023</v>
      </c>
      <c r="B2598" s="386" t="s">
        <v>138</v>
      </c>
      <c r="C2598" s="386" t="s">
        <v>801</v>
      </c>
      <c r="D2598" s="392">
        <v>7.4</v>
      </c>
      <c r="E2598" s="271" t="s">
        <v>20</v>
      </c>
      <c r="F2598" s="271">
        <v>5.6</v>
      </c>
      <c r="G2598" s="392">
        <v>9</v>
      </c>
      <c r="H2598" s="394">
        <v>45531</v>
      </c>
      <c r="I2598" s="195"/>
    </row>
    <row r="2599" spans="1:9">
      <c r="A2599" s="418"/>
      <c r="B2599" s="424"/>
      <c r="C2599" s="424"/>
      <c r="D2599" s="420"/>
      <c r="E2599" s="272" t="s">
        <v>131</v>
      </c>
      <c r="F2599" s="272">
        <v>0.6</v>
      </c>
      <c r="G2599" s="420"/>
      <c r="H2599" s="423"/>
      <c r="I2599" s="195"/>
    </row>
    <row r="2600" spans="1:9">
      <c r="A2600" s="418"/>
      <c r="B2600" s="424"/>
      <c r="C2600" s="424"/>
      <c r="D2600" s="420"/>
      <c r="E2600" s="272" t="s">
        <v>31</v>
      </c>
      <c r="F2600" s="272">
        <v>0.6</v>
      </c>
      <c r="G2600" s="420"/>
      <c r="H2600" s="423"/>
      <c r="I2600" s="195"/>
    </row>
    <row r="2601" spans="1:9" ht="15.75" thickBot="1">
      <c r="A2601" s="419"/>
      <c r="B2601" s="387"/>
      <c r="C2601" s="387"/>
      <c r="D2601" s="393"/>
      <c r="E2601" s="279" t="s">
        <v>39</v>
      </c>
      <c r="F2601" s="279">
        <v>0.6</v>
      </c>
      <c r="G2601" s="393"/>
      <c r="H2601" s="395"/>
      <c r="I2601" s="195"/>
    </row>
    <row r="2602" spans="1:9" ht="15" customHeight="1">
      <c r="A2602" s="410">
        <v>88632</v>
      </c>
      <c r="B2602" s="386" t="s">
        <v>138</v>
      </c>
      <c r="C2602" s="202" t="s">
        <v>102</v>
      </c>
      <c r="D2602" s="207">
        <v>7.9</v>
      </c>
      <c r="E2602" s="207" t="s">
        <v>20</v>
      </c>
      <c r="F2602" s="202">
        <v>7.9</v>
      </c>
      <c r="G2602" s="202">
        <v>9</v>
      </c>
      <c r="H2602" s="394">
        <v>45532</v>
      </c>
      <c r="I2602" s="195"/>
    </row>
    <row r="2603" spans="1:9">
      <c r="A2603" s="418"/>
      <c r="B2603" s="424"/>
      <c r="C2603" s="424" t="s">
        <v>103</v>
      </c>
      <c r="D2603" s="424">
        <v>8.6</v>
      </c>
      <c r="E2603" s="424" t="s">
        <v>17</v>
      </c>
      <c r="F2603" s="420">
        <v>8.6</v>
      </c>
      <c r="G2603" s="420">
        <v>10</v>
      </c>
      <c r="H2603" s="423"/>
      <c r="I2603" s="195"/>
    </row>
    <row r="2604" spans="1:9" ht="15.75" thickBot="1">
      <c r="A2604" s="419"/>
      <c r="B2604" s="387"/>
      <c r="C2604" s="387"/>
      <c r="D2604" s="387"/>
      <c r="E2604" s="387"/>
      <c r="F2604" s="393"/>
      <c r="G2604" s="393"/>
      <c r="H2604" s="395"/>
      <c r="I2604" s="195"/>
    </row>
    <row r="2605" spans="1:9" ht="15" customHeight="1">
      <c r="A2605" s="410">
        <v>107494</v>
      </c>
      <c r="B2605" s="386" t="s">
        <v>138</v>
      </c>
      <c r="C2605" s="386" t="s">
        <v>802</v>
      </c>
      <c r="D2605" s="392">
        <v>5.0199999999999996</v>
      </c>
      <c r="E2605" s="271" t="s">
        <v>22</v>
      </c>
      <c r="F2605" s="101">
        <v>0.8</v>
      </c>
      <c r="G2605" s="392">
        <v>7</v>
      </c>
      <c r="H2605" s="394">
        <v>45533</v>
      </c>
      <c r="I2605" s="195"/>
    </row>
    <row r="2606" spans="1:9">
      <c r="A2606" s="418"/>
      <c r="B2606" s="424"/>
      <c r="C2606" s="424"/>
      <c r="D2606" s="420"/>
      <c r="E2606" s="272" t="s">
        <v>35</v>
      </c>
      <c r="F2606" s="72">
        <v>0.2</v>
      </c>
      <c r="G2606" s="420"/>
      <c r="H2606" s="423"/>
      <c r="I2606" s="195"/>
    </row>
    <row r="2607" spans="1:9">
      <c r="A2607" s="418"/>
      <c r="B2607" s="424"/>
      <c r="C2607" s="424"/>
      <c r="D2607" s="420"/>
      <c r="E2607" s="272" t="s">
        <v>14</v>
      </c>
      <c r="F2607" s="72">
        <v>2</v>
      </c>
      <c r="G2607" s="420"/>
      <c r="H2607" s="423"/>
      <c r="I2607" s="195"/>
    </row>
    <row r="2608" spans="1:9">
      <c r="A2608" s="418"/>
      <c r="B2608" s="424"/>
      <c r="C2608" s="424"/>
      <c r="D2608" s="420"/>
      <c r="E2608" s="272" t="s">
        <v>20</v>
      </c>
      <c r="F2608" s="72">
        <v>1.5</v>
      </c>
      <c r="G2608" s="420"/>
      <c r="H2608" s="423"/>
      <c r="I2608" s="195"/>
    </row>
    <row r="2609" spans="1:9">
      <c r="A2609" s="418"/>
      <c r="B2609" s="424"/>
      <c r="C2609" s="424"/>
      <c r="D2609" s="420"/>
      <c r="E2609" s="272" t="s">
        <v>39</v>
      </c>
      <c r="F2609" s="72">
        <v>0.125</v>
      </c>
      <c r="G2609" s="420"/>
      <c r="H2609" s="423"/>
      <c r="I2609" s="195"/>
    </row>
    <row r="2610" spans="1:9">
      <c r="A2610" s="418"/>
      <c r="B2610" s="424"/>
      <c r="C2610" s="424"/>
      <c r="D2610" s="420"/>
      <c r="E2610" s="272" t="s">
        <v>131</v>
      </c>
      <c r="F2610" s="72">
        <v>0.125</v>
      </c>
      <c r="G2610" s="420"/>
      <c r="H2610" s="423"/>
      <c r="I2610" s="195"/>
    </row>
    <row r="2611" spans="1:9">
      <c r="A2611" s="418"/>
      <c r="B2611" s="424"/>
      <c r="C2611" s="424"/>
      <c r="D2611" s="420"/>
      <c r="E2611" s="272" t="s">
        <v>803</v>
      </c>
      <c r="F2611" s="72">
        <v>0.125</v>
      </c>
      <c r="G2611" s="420"/>
      <c r="H2611" s="423"/>
      <c r="I2611" s="195"/>
    </row>
    <row r="2612" spans="1:9">
      <c r="A2612" s="418"/>
      <c r="B2612" s="424"/>
      <c r="C2612" s="424"/>
      <c r="D2612" s="420"/>
      <c r="E2612" s="272" t="s">
        <v>31</v>
      </c>
      <c r="F2612" s="72">
        <v>0.125</v>
      </c>
      <c r="G2612" s="420"/>
      <c r="H2612" s="423"/>
      <c r="I2612" s="195"/>
    </row>
    <row r="2613" spans="1:9">
      <c r="A2613" s="418"/>
      <c r="B2613" s="424"/>
      <c r="C2613" s="420" t="s">
        <v>103</v>
      </c>
      <c r="D2613" s="420">
        <v>4.49</v>
      </c>
      <c r="E2613" s="272" t="s">
        <v>20</v>
      </c>
      <c r="F2613" s="72">
        <v>3.3780000000000001</v>
      </c>
      <c r="G2613" s="420">
        <v>6</v>
      </c>
      <c r="H2613" s="423"/>
      <c r="I2613" s="195"/>
    </row>
    <row r="2614" spans="1:9">
      <c r="A2614" s="418"/>
      <c r="B2614" s="424"/>
      <c r="C2614" s="420"/>
      <c r="D2614" s="420"/>
      <c r="E2614" s="272" t="s">
        <v>131</v>
      </c>
      <c r="F2614" s="72">
        <v>0.37</v>
      </c>
      <c r="G2614" s="420"/>
      <c r="H2614" s="423"/>
      <c r="I2614" s="195"/>
    </row>
    <row r="2615" spans="1:9">
      <c r="A2615" s="418"/>
      <c r="B2615" s="424"/>
      <c r="C2615" s="420"/>
      <c r="D2615" s="420"/>
      <c r="E2615" s="272" t="s">
        <v>39</v>
      </c>
      <c r="F2615" s="72">
        <v>0.37</v>
      </c>
      <c r="G2615" s="420"/>
      <c r="H2615" s="423"/>
      <c r="I2615" s="195"/>
    </row>
    <row r="2616" spans="1:9">
      <c r="A2616" s="411"/>
      <c r="B2616" s="449"/>
      <c r="C2616" s="412"/>
      <c r="D2616" s="412"/>
      <c r="E2616" s="79" t="s">
        <v>31</v>
      </c>
      <c r="F2616" s="354">
        <v>0.37</v>
      </c>
      <c r="G2616" s="412"/>
      <c r="H2616" s="417"/>
      <c r="I2616" s="196"/>
    </row>
    <row r="2617" spans="1:9" ht="15" customHeight="1">
      <c r="A2617" s="440">
        <v>167639</v>
      </c>
      <c r="B2617" s="443" t="s">
        <v>138</v>
      </c>
      <c r="C2617" s="337" t="s">
        <v>804</v>
      </c>
      <c r="D2617" s="356">
        <v>2.4</v>
      </c>
      <c r="E2617" s="356" t="s">
        <v>14</v>
      </c>
      <c r="F2617" s="337">
        <v>2.4</v>
      </c>
      <c r="G2617" s="356">
        <v>4</v>
      </c>
      <c r="H2617" s="446">
        <v>45533</v>
      </c>
      <c r="I2617" s="367" t="s">
        <v>33</v>
      </c>
    </row>
    <row r="2618" spans="1:9">
      <c r="A2618" s="441"/>
      <c r="B2618" s="444"/>
      <c r="C2618" s="447" t="s">
        <v>805</v>
      </c>
      <c r="D2618" s="447">
        <v>2.72</v>
      </c>
      <c r="E2618" s="338" t="s">
        <v>31</v>
      </c>
      <c r="F2618" s="338">
        <v>1.37</v>
      </c>
      <c r="G2618" s="447">
        <v>4</v>
      </c>
      <c r="H2618" s="447"/>
      <c r="I2618" s="368"/>
    </row>
    <row r="2619" spans="1:9">
      <c r="A2619" s="442"/>
      <c r="B2619" s="445"/>
      <c r="C2619" s="448"/>
      <c r="D2619" s="448"/>
      <c r="E2619" s="339" t="s">
        <v>17</v>
      </c>
      <c r="F2619" s="339">
        <v>1.35</v>
      </c>
      <c r="G2619" s="448"/>
      <c r="H2619" s="448"/>
      <c r="I2619" s="369"/>
    </row>
    <row r="2620" spans="1:9" ht="15" customHeight="1">
      <c r="A2620" s="433">
        <v>106032</v>
      </c>
      <c r="B2620" s="434" t="s">
        <v>175</v>
      </c>
      <c r="C2620" s="434" t="s">
        <v>102</v>
      </c>
      <c r="D2620" s="435">
        <v>27.99</v>
      </c>
      <c r="E2620" s="346" t="s">
        <v>22</v>
      </c>
      <c r="F2620" s="355">
        <v>18.690000000000001</v>
      </c>
      <c r="G2620" s="438">
        <v>29</v>
      </c>
      <c r="H2620" s="439">
        <v>45530</v>
      </c>
      <c r="I2620" s="194"/>
    </row>
    <row r="2621" spans="1:9">
      <c r="A2621" s="425"/>
      <c r="B2621" s="424"/>
      <c r="C2621" s="424"/>
      <c r="D2621" s="436"/>
      <c r="E2621" s="272" t="s">
        <v>14</v>
      </c>
      <c r="F2621" s="272">
        <v>5.7</v>
      </c>
      <c r="G2621" s="420"/>
      <c r="H2621" s="423"/>
      <c r="I2621" s="195"/>
    </row>
    <row r="2622" spans="1:9" ht="15.75" thickBot="1">
      <c r="A2622" s="385"/>
      <c r="B2622" s="387"/>
      <c r="C2622" s="387"/>
      <c r="D2622" s="437"/>
      <c r="E2622" s="279" t="s">
        <v>20</v>
      </c>
      <c r="F2622" s="279">
        <v>3.6</v>
      </c>
      <c r="G2622" s="393"/>
      <c r="H2622" s="395"/>
      <c r="I2622" s="195"/>
    </row>
    <row r="2623" spans="1:9" ht="15" customHeight="1">
      <c r="A2623" s="384">
        <v>172168</v>
      </c>
      <c r="B2623" s="386" t="s">
        <v>175</v>
      </c>
      <c r="C2623" s="207" t="s">
        <v>806</v>
      </c>
      <c r="D2623" s="207">
        <v>6.4</v>
      </c>
      <c r="E2623" s="202" t="s">
        <v>14</v>
      </c>
      <c r="F2623" s="207">
        <v>6.4</v>
      </c>
      <c r="G2623" s="202">
        <v>8</v>
      </c>
      <c r="H2623" s="394">
        <v>45530</v>
      </c>
      <c r="I2623" s="195"/>
    </row>
    <row r="2624" spans="1:9" ht="15.75" thickBot="1">
      <c r="A2624" s="385"/>
      <c r="B2624" s="387"/>
      <c r="C2624" s="208" t="s">
        <v>807</v>
      </c>
      <c r="D2624" s="208">
        <v>4</v>
      </c>
      <c r="E2624" s="203" t="s">
        <v>21</v>
      </c>
      <c r="F2624" s="208">
        <v>4</v>
      </c>
      <c r="G2624" s="203">
        <v>6</v>
      </c>
      <c r="H2624" s="395"/>
      <c r="I2624" s="195"/>
    </row>
    <row r="2625" spans="1:9" ht="15" customHeight="1">
      <c r="A2625" s="410">
        <v>150635</v>
      </c>
      <c r="B2625" s="386" t="s">
        <v>175</v>
      </c>
      <c r="C2625" s="386" t="s">
        <v>807</v>
      </c>
      <c r="D2625" s="386">
        <v>5.7</v>
      </c>
      <c r="E2625" s="392" t="s">
        <v>20</v>
      </c>
      <c r="F2625" s="386">
        <v>5.7</v>
      </c>
      <c r="G2625" s="392">
        <v>7</v>
      </c>
      <c r="H2625" s="394">
        <v>45533</v>
      </c>
      <c r="I2625" s="195"/>
    </row>
    <row r="2626" spans="1:9" ht="15.75" thickBot="1">
      <c r="A2626" s="419"/>
      <c r="B2626" s="387"/>
      <c r="C2626" s="387"/>
      <c r="D2626" s="387"/>
      <c r="E2626" s="393"/>
      <c r="F2626" s="387"/>
      <c r="G2626" s="393"/>
      <c r="H2626" s="395"/>
      <c r="I2626" s="195"/>
    </row>
    <row r="2627" spans="1:9" ht="15.75" thickBot="1">
      <c r="A2627" s="75">
        <v>88651</v>
      </c>
      <c r="B2627" s="63" t="s">
        <v>808</v>
      </c>
      <c r="C2627" s="63" t="s">
        <v>149</v>
      </c>
      <c r="D2627" s="63">
        <v>5.0999999999999996</v>
      </c>
      <c r="E2627" s="74" t="s">
        <v>20</v>
      </c>
      <c r="F2627" s="63">
        <v>5.0999999999999996</v>
      </c>
      <c r="G2627" s="74">
        <v>7</v>
      </c>
      <c r="H2627" s="139">
        <v>45534</v>
      </c>
      <c r="I2627" s="195"/>
    </row>
    <row r="2628" spans="1:9" ht="15.75" thickBot="1">
      <c r="A2628" s="62">
        <v>178684</v>
      </c>
      <c r="B2628" s="63" t="s">
        <v>113</v>
      </c>
      <c r="C2628" s="63" t="s">
        <v>367</v>
      </c>
      <c r="D2628" s="63">
        <v>5</v>
      </c>
      <c r="E2628" s="63" t="s">
        <v>20</v>
      </c>
      <c r="F2628" s="63">
        <v>5</v>
      </c>
      <c r="G2628" s="74">
        <v>7</v>
      </c>
      <c r="H2628" s="142">
        <v>45527</v>
      </c>
      <c r="I2628" s="195"/>
    </row>
    <row r="2629" spans="1:9" ht="15" customHeight="1">
      <c r="A2629" s="410">
        <v>155721</v>
      </c>
      <c r="B2629" s="386" t="s">
        <v>91</v>
      </c>
      <c r="C2629" s="386" t="s">
        <v>809</v>
      </c>
      <c r="D2629" s="392">
        <f>F2629+F2630</f>
        <v>1.69</v>
      </c>
      <c r="E2629" s="207" t="s">
        <v>14</v>
      </c>
      <c r="F2629" s="207">
        <v>0.45</v>
      </c>
      <c r="G2629" s="392">
        <v>3</v>
      </c>
      <c r="H2629" s="394">
        <v>45532</v>
      </c>
      <c r="I2629" s="195"/>
    </row>
    <row r="2630" spans="1:9">
      <c r="A2630" s="418"/>
      <c r="B2630" s="424"/>
      <c r="C2630" s="424"/>
      <c r="D2630" s="420"/>
      <c r="E2630" s="211" t="s">
        <v>20</v>
      </c>
      <c r="F2630" s="272">
        <v>1.24</v>
      </c>
      <c r="G2630" s="420"/>
      <c r="H2630" s="426"/>
      <c r="I2630" s="195"/>
    </row>
    <row r="2631" spans="1:9" ht="15.75" thickBot="1">
      <c r="A2631" s="419"/>
      <c r="B2631" s="387"/>
      <c r="C2631" s="279">
        <v>1</v>
      </c>
      <c r="D2631" s="208">
        <v>0.38</v>
      </c>
      <c r="E2631" s="279" t="s">
        <v>16</v>
      </c>
      <c r="F2631" s="208">
        <v>0.38</v>
      </c>
      <c r="G2631" s="203">
        <v>2</v>
      </c>
      <c r="H2631" s="427"/>
      <c r="I2631" s="195"/>
    </row>
    <row r="2632" spans="1:9" ht="15.75" thickBot="1">
      <c r="A2632" s="75">
        <v>106782</v>
      </c>
      <c r="B2632" s="63" t="s">
        <v>91</v>
      </c>
      <c r="C2632" s="63" t="s">
        <v>810</v>
      </c>
      <c r="D2632" s="74">
        <v>3.6</v>
      </c>
      <c r="E2632" s="74" t="s">
        <v>15</v>
      </c>
      <c r="F2632" s="74">
        <v>3.6</v>
      </c>
      <c r="G2632" s="74">
        <v>5</v>
      </c>
      <c r="H2632" s="139">
        <v>45531</v>
      </c>
      <c r="I2632" s="195"/>
    </row>
    <row r="2633" spans="1:9">
      <c r="A2633" s="410">
        <v>151312</v>
      </c>
      <c r="B2633" s="386" t="s">
        <v>226</v>
      </c>
      <c r="C2633" s="202">
        <v>5</v>
      </c>
      <c r="D2633" s="202">
        <v>2</v>
      </c>
      <c r="E2633" s="202" t="s">
        <v>15</v>
      </c>
      <c r="F2633" s="202">
        <v>2</v>
      </c>
      <c r="G2633" s="207">
        <v>4</v>
      </c>
      <c r="H2633" s="428">
        <v>45535</v>
      </c>
      <c r="I2633" s="195"/>
    </row>
    <row r="2634" spans="1:9">
      <c r="A2634" s="418"/>
      <c r="B2634" s="424"/>
      <c r="C2634" s="420">
        <v>6</v>
      </c>
      <c r="D2634" s="412">
        <f>F2634+F2635+F2636</f>
        <v>4.8000000000000007</v>
      </c>
      <c r="E2634" s="220" t="s">
        <v>20</v>
      </c>
      <c r="F2634" s="220">
        <v>4</v>
      </c>
      <c r="G2634" s="424">
        <v>6</v>
      </c>
      <c r="H2634" s="430"/>
      <c r="I2634" s="195"/>
    </row>
    <row r="2635" spans="1:9">
      <c r="A2635" s="418"/>
      <c r="B2635" s="424"/>
      <c r="C2635" s="420"/>
      <c r="D2635" s="431"/>
      <c r="E2635" s="220" t="s">
        <v>31</v>
      </c>
      <c r="F2635" s="220">
        <v>0.4</v>
      </c>
      <c r="G2635" s="424"/>
      <c r="H2635" s="430"/>
      <c r="I2635" s="195"/>
    </row>
    <row r="2636" spans="1:9" ht="15.75" thickBot="1">
      <c r="A2636" s="419"/>
      <c r="B2636" s="387"/>
      <c r="C2636" s="393"/>
      <c r="D2636" s="432"/>
      <c r="E2636" s="203" t="s">
        <v>727</v>
      </c>
      <c r="F2636" s="203">
        <v>0.4</v>
      </c>
      <c r="G2636" s="387"/>
      <c r="H2636" s="429"/>
      <c r="I2636" s="195"/>
    </row>
    <row r="2637" spans="1:9" ht="15" customHeight="1">
      <c r="A2637" s="410">
        <v>3126424</v>
      </c>
      <c r="B2637" s="386" t="s">
        <v>133</v>
      </c>
      <c r="C2637" s="386" t="s">
        <v>811</v>
      </c>
      <c r="D2637" s="386">
        <v>9.1</v>
      </c>
      <c r="E2637" s="207" t="s">
        <v>14</v>
      </c>
      <c r="F2637" s="207">
        <v>6</v>
      </c>
      <c r="G2637" s="392">
        <v>11</v>
      </c>
      <c r="H2637" s="428">
        <v>45525</v>
      </c>
      <c r="I2637" s="195"/>
    </row>
    <row r="2638" spans="1:9" ht="15.75" thickBot="1">
      <c r="A2638" s="419"/>
      <c r="B2638" s="387"/>
      <c r="C2638" s="387"/>
      <c r="D2638" s="387"/>
      <c r="E2638" s="208" t="s">
        <v>20</v>
      </c>
      <c r="F2638" s="208">
        <v>3.1</v>
      </c>
      <c r="G2638" s="393"/>
      <c r="H2638" s="429"/>
      <c r="I2638" s="195"/>
    </row>
    <row r="2639" spans="1:9" ht="15" customHeight="1">
      <c r="A2639" s="410">
        <v>96068</v>
      </c>
      <c r="B2639" s="386" t="s">
        <v>59</v>
      </c>
      <c r="C2639" s="392" t="s">
        <v>812</v>
      </c>
      <c r="D2639" s="392">
        <v>7.63</v>
      </c>
      <c r="E2639" s="271" t="s">
        <v>20</v>
      </c>
      <c r="F2639" s="101">
        <v>5.8</v>
      </c>
      <c r="G2639" s="392">
        <v>9</v>
      </c>
      <c r="H2639" s="394">
        <v>45526</v>
      </c>
      <c r="I2639" s="195"/>
    </row>
    <row r="2640" spans="1:9">
      <c r="A2640" s="418"/>
      <c r="B2640" s="424"/>
      <c r="C2640" s="420"/>
      <c r="D2640" s="420"/>
      <c r="E2640" s="272" t="s">
        <v>727</v>
      </c>
      <c r="F2640" s="72">
        <v>0.61</v>
      </c>
      <c r="G2640" s="420"/>
      <c r="H2640" s="426"/>
      <c r="I2640" s="195"/>
    </row>
    <row r="2641" spans="1:9">
      <c r="A2641" s="418"/>
      <c r="B2641" s="424"/>
      <c r="C2641" s="420"/>
      <c r="D2641" s="420"/>
      <c r="E2641" s="272" t="s">
        <v>31</v>
      </c>
      <c r="F2641" s="72">
        <v>0.61</v>
      </c>
      <c r="G2641" s="420"/>
      <c r="H2641" s="426"/>
      <c r="I2641" s="195"/>
    </row>
    <row r="2642" spans="1:9">
      <c r="A2642" s="418"/>
      <c r="B2642" s="424"/>
      <c r="C2642" s="420"/>
      <c r="D2642" s="420"/>
      <c r="E2642" s="272" t="s">
        <v>39</v>
      </c>
      <c r="F2642" s="72">
        <v>0.61</v>
      </c>
      <c r="G2642" s="420"/>
      <c r="H2642" s="426"/>
      <c r="I2642" s="195"/>
    </row>
    <row r="2643" spans="1:9" ht="15.75" thickBot="1">
      <c r="A2643" s="419"/>
      <c r="B2643" s="387"/>
      <c r="C2643" s="203" t="s">
        <v>813</v>
      </c>
      <c r="D2643" s="203">
        <v>9.6</v>
      </c>
      <c r="E2643" s="203" t="s">
        <v>14</v>
      </c>
      <c r="F2643" s="256">
        <v>9.6</v>
      </c>
      <c r="G2643" s="203">
        <v>11</v>
      </c>
      <c r="H2643" s="427"/>
      <c r="I2643" s="195"/>
    </row>
    <row r="2644" spans="1:9" ht="15" customHeight="1">
      <c r="A2644" s="410">
        <v>105924</v>
      </c>
      <c r="B2644" s="386" t="s">
        <v>237</v>
      </c>
      <c r="C2644" s="207" t="s">
        <v>691</v>
      </c>
      <c r="D2644" s="271">
        <v>1.6</v>
      </c>
      <c r="E2644" s="271" t="s">
        <v>22</v>
      </c>
      <c r="F2644" s="271">
        <v>1.6</v>
      </c>
      <c r="G2644" s="271">
        <v>3</v>
      </c>
      <c r="H2644" s="394">
        <v>45533</v>
      </c>
      <c r="I2644" s="195"/>
    </row>
    <row r="2645" spans="1:9">
      <c r="A2645" s="418"/>
      <c r="B2645" s="424"/>
      <c r="C2645" s="115" t="s">
        <v>314</v>
      </c>
      <c r="D2645" s="220">
        <v>1.5</v>
      </c>
      <c r="E2645" s="272" t="s">
        <v>20</v>
      </c>
      <c r="F2645" s="220">
        <v>1.5</v>
      </c>
      <c r="G2645" s="272">
        <v>3</v>
      </c>
      <c r="H2645" s="423"/>
      <c r="I2645" s="195"/>
    </row>
    <row r="2646" spans="1:9" ht="15.75" thickBot="1">
      <c r="A2646" s="419"/>
      <c r="B2646" s="387"/>
      <c r="C2646" s="116" t="s">
        <v>424</v>
      </c>
      <c r="D2646" s="203">
        <v>2.08</v>
      </c>
      <c r="E2646" s="279" t="s">
        <v>20</v>
      </c>
      <c r="F2646" s="203">
        <v>2.08</v>
      </c>
      <c r="G2646" s="279">
        <v>4</v>
      </c>
      <c r="H2646" s="395"/>
      <c r="I2646" s="195"/>
    </row>
    <row r="2647" spans="1:9" ht="15.75" thickBot="1">
      <c r="A2647" s="75">
        <v>96046</v>
      </c>
      <c r="B2647" s="63" t="s">
        <v>473</v>
      </c>
      <c r="C2647" s="117" t="s">
        <v>814</v>
      </c>
      <c r="D2647" s="74">
        <v>6.59</v>
      </c>
      <c r="E2647" s="74" t="s">
        <v>20</v>
      </c>
      <c r="F2647" s="74">
        <v>6.59</v>
      </c>
      <c r="G2647" s="74">
        <v>8</v>
      </c>
      <c r="H2647" s="139">
        <v>45534</v>
      </c>
      <c r="I2647" s="195"/>
    </row>
    <row r="2648" spans="1:9">
      <c r="A2648" s="384">
        <v>155615</v>
      </c>
      <c r="B2648" s="392" t="s">
        <v>815</v>
      </c>
      <c r="C2648" s="386" t="s">
        <v>816</v>
      </c>
      <c r="D2648" s="386">
        <v>8.4</v>
      </c>
      <c r="E2648" s="207" t="s">
        <v>20</v>
      </c>
      <c r="F2648" s="271">
        <v>3.78</v>
      </c>
      <c r="G2648" s="392">
        <v>10</v>
      </c>
      <c r="H2648" s="394">
        <v>45535</v>
      </c>
      <c r="I2648" s="195"/>
    </row>
    <row r="2649" spans="1:9">
      <c r="A2649" s="425"/>
      <c r="B2649" s="420"/>
      <c r="C2649" s="424"/>
      <c r="D2649" s="424"/>
      <c r="E2649" s="211" t="s">
        <v>31</v>
      </c>
      <c r="F2649" s="211">
        <v>3.78</v>
      </c>
      <c r="G2649" s="420"/>
      <c r="H2649" s="426"/>
      <c r="I2649" s="195"/>
    </row>
    <row r="2650" spans="1:9">
      <c r="A2650" s="425"/>
      <c r="B2650" s="420"/>
      <c r="C2650" s="424"/>
      <c r="D2650" s="424"/>
      <c r="E2650" s="211" t="s">
        <v>17</v>
      </c>
      <c r="F2650" s="272">
        <v>0.28000000000000003</v>
      </c>
      <c r="G2650" s="420"/>
      <c r="H2650" s="426"/>
      <c r="I2650" s="195"/>
    </row>
    <row r="2651" spans="1:9">
      <c r="A2651" s="425"/>
      <c r="B2651" s="420"/>
      <c r="C2651" s="424"/>
      <c r="D2651" s="424"/>
      <c r="E2651" s="272" t="s">
        <v>131</v>
      </c>
      <c r="F2651" s="272">
        <v>0.28000000000000003</v>
      </c>
      <c r="G2651" s="420"/>
      <c r="H2651" s="426"/>
      <c r="I2651" s="195"/>
    </row>
    <row r="2652" spans="1:9" ht="15.75" thickBot="1">
      <c r="A2652" s="385"/>
      <c r="B2652" s="393"/>
      <c r="C2652" s="387"/>
      <c r="D2652" s="387"/>
      <c r="E2652" s="208" t="s">
        <v>174</v>
      </c>
      <c r="F2652" s="279">
        <v>0.28000000000000003</v>
      </c>
      <c r="G2652" s="393"/>
      <c r="H2652" s="427"/>
      <c r="I2652" s="195"/>
    </row>
    <row r="2653" spans="1:9" ht="15" customHeight="1">
      <c r="A2653" s="410">
        <v>107917</v>
      </c>
      <c r="B2653" s="392" t="s">
        <v>815</v>
      </c>
      <c r="C2653" s="392" t="s">
        <v>817</v>
      </c>
      <c r="D2653" s="413">
        <v>8</v>
      </c>
      <c r="E2653" s="202" t="s">
        <v>22</v>
      </c>
      <c r="F2653" s="202">
        <v>2</v>
      </c>
      <c r="G2653" s="392">
        <v>10</v>
      </c>
      <c r="H2653" s="394">
        <v>45534</v>
      </c>
      <c r="I2653" s="195"/>
    </row>
    <row r="2654" spans="1:9">
      <c r="A2654" s="418"/>
      <c r="B2654" s="420"/>
      <c r="C2654" s="420"/>
      <c r="D2654" s="421"/>
      <c r="E2654" s="220" t="s">
        <v>31</v>
      </c>
      <c r="F2654" s="220">
        <v>4</v>
      </c>
      <c r="G2654" s="420"/>
      <c r="H2654" s="423"/>
      <c r="I2654" s="195"/>
    </row>
    <row r="2655" spans="1:9" ht="15.75" thickBot="1">
      <c r="A2655" s="419"/>
      <c r="B2655" s="393"/>
      <c r="C2655" s="393"/>
      <c r="D2655" s="422"/>
      <c r="E2655" s="203" t="s">
        <v>14</v>
      </c>
      <c r="F2655" s="203">
        <v>2</v>
      </c>
      <c r="G2655" s="393"/>
      <c r="H2655" s="395"/>
      <c r="I2655" s="195"/>
    </row>
    <row r="2656" spans="1:9">
      <c r="A2656" s="410">
        <v>151432</v>
      </c>
      <c r="B2656" s="392" t="s">
        <v>815</v>
      </c>
      <c r="C2656" s="392" t="s">
        <v>818</v>
      </c>
      <c r="D2656" s="413">
        <v>5.7</v>
      </c>
      <c r="E2656" s="202" t="s">
        <v>31</v>
      </c>
      <c r="F2656" s="202">
        <v>2</v>
      </c>
      <c r="G2656" s="415">
        <v>7</v>
      </c>
      <c r="H2656" s="394">
        <v>45534</v>
      </c>
      <c r="I2656" s="195"/>
    </row>
    <row r="2657" spans="1:9" ht="15.75" thickBot="1">
      <c r="A2657" s="411"/>
      <c r="B2657" s="412"/>
      <c r="C2657" s="412"/>
      <c r="D2657" s="414"/>
      <c r="E2657" s="347" t="s">
        <v>15</v>
      </c>
      <c r="F2657" s="347">
        <v>3.7</v>
      </c>
      <c r="G2657" s="416"/>
      <c r="H2657" s="417"/>
      <c r="I2657" s="352"/>
    </row>
    <row r="2658" spans="1:9" ht="15" customHeight="1">
      <c r="A2658" s="398">
        <v>171456</v>
      </c>
      <c r="B2658" s="401" t="s">
        <v>815</v>
      </c>
      <c r="C2658" s="401" t="s">
        <v>819</v>
      </c>
      <c r="D2658" s="404">
        <v>11.2</v>
      </c>
      <c r="E2658" s="360" t="s">
        <v>31</v>
      </c>
      <c r="F2658" s="360">
        <v>6</v>
      </c>
      <c r="G2658" s="401">
        <v>13</v>
      </c>
      <c r="H2658" s="407">
        <v>45535</v>
      </c>
      <c r="I2658" s="364" t="s">
        <v>122</v>
      </c>
    </row>
    <row r="2659" spans="1:9">
      <c r="A2659" s="399"/>
      <c r="B2659" s="402"/>
      <c r="C2659" s="402"/>
      <c r="D2659" s="405"/>
      <c r="E2659" s="361" t="s">
        <v>20</v>
      </c>
      <c r="F2659" s="361">
        <v>2.6</v>
      </c>
      <c r="G2659" s="402"/>
      <c r="H2659" s="408"/>
      <c r="I2659" s="365"/>
    </row>
    <row r="2660" spans="1:9" ht="15.75" thickBot="1">
      <c r="A2660" s="400"/>
      <c r="B2660" s="403"/>
      <c r="C2660" s="403"/>
      <c r="D2660" s="406"/>
      <c r="E2660" s="362" t="s">
        <v>17</v>
      </c>
      <c r="F2660" s="362">
        <v>2.6</v>
      </c>
      <c r="G2660" s="403"/>
      <c r="H2660" s="409"/>
      <c r="I2660" s="366"/>
    </row>
    <row r="2661" spans="1:9" ht="15.75" thickBot="1">
      <c r="A2661" s="350">
        <v>152346</v>
      </c>
      <c r="B2661" s="349" t="s">
        <v>815</v>
      </c>
      <c r="C2661" s="348" t="s">
        <v>820</v>
      </c>
      <c r="D2661" s="363">
        <v>5.2</v>
      </c>
      <c r="E2661" s="348" t="s">
        <v>14</v>
      </c>
      <c r="F2661" s="348">
        <v>5.2</v>
      </c>
      <c r="G2661" s="348">
        <v>7</v>
      </c>
      <c r="H2661" s="351">
        <v>45534</v>
      </c>
      <c r="I2661" s="353"/>
    </row>
    <row r="2662" spans="1:9" ht="15" customHeight="1">
      <c r="A2662" s="384">
        <v>152347</v>
      </c>
      <c r="B2662" s="386" t="s">
        <v>815</v>
      </c>
      <c r="C2662" s="386" t="s">
        <v>820</v>
      </c>
      <c r="D2662" s="390">
        <v>11.7</v>
      </c>
      <c r="E2662" s="207" t="s">
        <v>31</v>
      </c>
      <c r="F2662" s="207">
        <v>5.6</v>
      </c>
      <c r="G2662" s="392">
        <v>13</v>
      </c>
      <c r="H2662" s="394">
        <v>45534</v>
      </c>
      <c r="I2662" s="195"/>
    </row>
    <row r="2663" spans="1:9" ht="15.75" thickBot="1">
      <c r="A2663" s="385"/>
      <c r="B2663" s="387"/>
      <c r="C2663" s="387"/>
      <c r="D2663" s="391"/>
      <c r="E2663" s="208" t="s">
        <v>15</v>
      </c>
      <c r="F2663" s="208">
        <v>6.1</v>
      </c>
      <c r="G2663" s="393"/>
      <c r="H2663" s="395"/>
      <c r="I2663" s="195"/>
    </row>
    <row r="2664" spans="1:9" ht="15" customHeight="1">
      <c r="A2664" s="384">
        <v>152348</v>
      </c>
      <c r="B2664" s="386" t="s">
        <v>815</v>
      </c>
      <c r="C2664" s="386" t="s">
        <v>567</v>
      </c>
      <c r="D2664" s="396">
        <v>3.78</v>
      </c>
      <c r="E2664" s="207" t="s">
        <v>239</v>
      </c>
      <c r="F2664" s="207">
        <v>2.8</v>
      </c>
      <c r="G2664" s="392">
        <v>5</v>
      </c>
      <c r="H2664" s="394">
        <v>45534</v>
      </c>
      <c r="I2664" s="195"/>
    </row>
    <row r="2665" spans="1:9" ht="15.75" thickBot="1">
      <c r="A2665" s="385"/>
      <c r="B2665" s="387"/>
      <c r="C2665" s="387"/>
      <c r="D2665" s="397"/>
      <c r="E2665" s="208" t="s">
        <v>14</v>
      </c>
      <c r="F2665" s="208">
        <v>0.98</v>
      </c>
      <c r="G2665" s="393"/>
      <c r="H2665" s="395"/>
      <c r="I2665" s="195"/>
    </row>
    <row r="2666" spans="1:9" ht="15" customHeight="1">
      <c r="A2666" s="700">
        <v>152342</v>
      </c>
      <c r="B2666" s="702" t="s">
        <v>815</v>
      </c>
      <c r="C2666" s="702" t="s">
        <v>567</v>
      </c>
      <c r="D2666" s="903">
        <v>4.9000000000000004</v>
      </c>
      <c r="E2666" s="359" t="s">
        <v>14</v>
      </c>
      <c r="F2666" s="359">
        <v>2.1</v>
      </c>
      <c r="G2666" s="401">
        <v>6</v>
      </c>
      <c r="H2666" s="407">
        <v>45534</v>
      </c>
      <c r="I2666" s="907" t="s">
        <v>107</v>
      </c>
    </row>
    <row r="2667" spans="1:9" ht="15.75" thickBot="1">
      <c r="A2667" s="904"/>
      <c r="B2667" s="905"/>
      <c r="C2667" s="905"/>
      <c r="D2667" s="906"/>
      <c r="E2667" s="133" t="s">
        <v>31</v>
      </c>
      <c r="F2667" s="133">
        <v>2.8</v>
      </c>
      <c r="G2667" s="403"/>
      <c r="H2667" s="409"/>
      <c r="I2667" s="908"/>
    </row>
    <row r="2668" spans="1:9" ht="15" customHeight="1">
      <c r="A2668" s="384">
        <v>3103957</v>
      </c>
      <c r="B2668" s="386" t="s">
        <v>815</v>
      </c>
      <c r="C2668" s="388" t="s">
        <v>820</v>
      </c>
      <c r="D2668" s="390">
        <v>9</v>
      </c>
      <c r="E2668" s="207" t="s">
        <v>15</v>
      </c>
      <c r="F2668" s="207">
        <v>4.5</v>
      </c>
      <c r="G2668" s="392">
        <v>11</v>
      </c>
      <c r="H2668" s="394">
        <v>45534</v>
      </c>
      <c r="I2668" s="195"/>
    </row>
    <row r="2669" spans="1:9" ht="15.75" thickBot="1">
      <c r="A2669" s="385"/>
      <c r="B2669" s="387"/>
      <c r="C2669" s="389"/>
      <c r="D2669" s="391"/>
      <c r="E2669" s="208" t="s">
        <v>296</v>
      </c>
      <c r="F2669" s="208">
        <v>4.5</v>
      </c>
      <c r="G2669" s="393"/>
      <c r="H2669" s="395"/>
      <c r="I2669" s="195"/>
    </row>
    <row r="2670" spans="1:9">
      <c r="A2670" s="378">
        <v>3127065</v>
      </c>
      <c r="B2670" s="380" t="s">
        <v>24</v>
      </c>
      <c r="C2670" s="380" t="s">
        <v>488</v>
      </c>
      <c r="D2670" s="380">
        <v>9</v>
      </c>
      <c r="E2670" s="163" t="s">
        <v>16</v>
      </c>
      <c r="F2670" s="163">
        <v>4</v>
      </c>
      <c r="G2670" s="380">
        <v>11</v>
      </c>
      <c r="H2670" s="382">
        <v>45532</v>
      </c>
      <c r="I2670" s="195"/>
    </row>
    <row r="2671" spans="1:9" ht="15.75" thickBot="1">
      <c r="A2671" s="379"/>
      <c r="B2671" s="381"/>
      <c r="C2671" s="381"/>
      <c r="D2671" s="381"/>
      <c r="E2671" s="164" t="s">
        <v>14</v>
      </c>
      <c r="F2671" s="164">
        <v>5</v>
      </c>
      <c r="G2671" s="381"/>
      <c r="H2671" s="383"/>
      <c r="I2671" s="195"/>
    </row>
  </sheetData>
  <autoFilter ref="A5:I2671"/>
  <mergeCells count="4366">
    <mergeCell ref="I2666:I2667"/>
    <mergeCell ref="I2617:I2619"/>
    <mergeCell ref="I2122:I2125"/>
    <mergeCell ref="I805:I809"/>
    <mergeCell ref="I812:I813"/>
    <mergeCell ref="I817:I820"/>
    <mergeCell ref="I661:I662"/>
    <mergeCell ref="I2262:I2265"/>
    <mergeCell ref="A13:A16"/>
    <mergeCell ref="B13:B16"/>
    <mergeCell ref="C13:C14"/>
    <mergeCell ref="D13:D14"/>
    <mergeCell ref="G13:G14"/>
    <mergeCell ref="H13:H14"/>
    <mergeCell ref="C15:C16"/>
    <mergeCell ref="D15:D16"/>
    <mergeCell ref="G15:G16"/>
    <mergeCell ref="H15:H16"/>
    <mergeCell ref="A37:A45"/>
    <mergeCell ref="B37:B45"/>
    <mergeCell ref="C37:C44"/>
    <mergeCell ref="D37:D44"/>
    <mergeCell ref="G37:G44"/>
    <mergeCell ref="H37:H44"/>
    <mergeCell ref="A33:A36"/>
    <mergeCell ref="B33:B36"/>
    <mergeCell ref="C33:C36"/>
    <mergeCell ref="D33:D36"/>
    <mergeCell ref="G33:G36"/>
    <mergeCell ref="H33:H36"/>
    <mergeCell ref="A29:A32"/>
    <mergeCell ref="B29:B32"/>
    <mergeCell ref="C29:C30"/>
    <mergeCell ref="A6:A12"/>
    <mergeCell ref="B6:B12"/>
    <mergeCell ref="C6:C9"/>
    <mergeCell ref="D6:D9"/>
    <mergeCell ref="G6:G9"/>
    <mergeCell ref="H6:H9"/>
    <mergeCell ref="C10:C12"/>
    <mergeCell ref="D10:D12"/>
    <mergeCell ref="G10:G12"/>
    <mergeCell ref="H10:H12"/>
    <mergeCell ref="A23:A27"/>
    <mergeCell ref="B23:B27"/>
    <mergeCell ref="C23:C26"/>
    <mergeCell ref="D23:D26"/>
    <mergeCell ref="G23:G26"/>
    <mergeCell ref="H23:H26"/>
    <mergeCell ref="A20:A22"/>
    <mergeCell ref="B20:B22"/>
    <mergeCell ref="C20:C22"/>
    <mergeCell ref="D20:D22"/>
    <mergeCell ref="G20:G22"/>
    <mergeCell ref="H20:H22"/>
    <mergeCell ref="A17:A19"/>
    <mergeCell ref="B17:B19"/>
    <mergeCell ref="C17:C19"/>
    <mergeCell ref="D17:D19"/>
    <mergeCell ref="G17:G19"/>
    <mergeCell ref="H17:H19"/>
    <mergeCell ref="D29:D30"/>
    <mergeCell ref="G29:G30"/>
    <mergeCell ref="H29:H30"/>
    <mergeCell ref="C31:C32"/>
    <mergeCell ref="D31:D32"/>
    <mergeCell ref="G31:G32"/>
    <mergeCell ref="H31:H32"/>
    <mergeCell ref="A58:A60"/>
    <mergeCell ref="B58:B60"/>
    <mergeCell ref="C58:C60"/>
    <mergeCell ref="D58:D60"/>
    <mergeCell ref="G58:G60"/>
    <mergeCell ref="H58:H60"/>
    <mergeCell ref="A52:A57"/>
    <mergeCell ref="B52:B57"/>
    <mergeCell ref="C52:C57"/>
    <mergeCell ref="D52:D57"/>
    <mergeCell ref="G52:G57"/>
    <mergeCell ref="H52:H57"/>
    <mergeCell ref="A46:A51"/>
    <mergeCell ref="B46:B51"/>
    <mergeCell ref="C46:C51"/>
    <mergeCell ref="D46:D51"/>
    <mergeCell ref="G46:G51"/>
    <mergeCell ref="H46:H51"/>
    <mergeCell ref="A70:A73"/>
    <mergeCell ref="B70:B73"/>
    <mergeCell ref="C71:C73"/>
    <mergeCell ref="D71:D73"/>
    <mergeCell ref="G71:G73"/>
    <mergeCell ref="H71:H73"/>
    <mergeCell ref="A67:A69"/>
    <mergeCell ref="B67:B69"/>
    <mergeCell ref="C67:C69"/>
    <mergeCell ref="D67:D69"/>
    <mergeCell ref="G67:G69"/>
    <mergeCell ref="H67:H69"/>
    <mergeCell ref="A62:A65"/>
    <mergeCell ref="B62:B65"/>
    <mergeCell ref="C62:C64"/>
    <mergeCell ref="D62:D64"/>
    <mergeCell ref="G62:G64"/>
    <mergeCell ref="H62:H64"/>
    <mergeCell ref="A93:A101"/>
    <mergeCell ref="B93:B101"/>
    <mergeCell ref="C93:C97"/>
    <mergeCell ref="D93:D97"/>
    <mergeCell ref="G93:G97"/>
    <mergeCell ref="H93:H97"/>
    <mergeCell ref="C98:C101"/>
    <mergeCell ref="D98:D101"/>
    <mergeCell ref="G98:G101"/>
    <mergeCell ref="H98:H101"/>
    <mergeCell ref="A85:A92"/>
    <mergeCell ref="B85:B92"/>
    <mergeCell ref="C85:C92"/>
    <mergeCell ref="D85:D92"/>
    <mergeCell ref="G85:G92"/>
    <mergeCell ref="H85:H92"/>
    <mergeCell ref="A74:A84"/>
    <mergeCell ref="B74:B84"/>
    <mergeCell ref="C74:C79"/>
    <mergeCell ref="D74:D79"/>
    <mergeCell ref="G74:G79"/>
    <mergeCell ref="H74:H79"/>
    <mergeCell ref="C80:C84"/>
    <mergeCell ref="D80:D84"/>
    <mergeCell ref="G80:G84"/>
    <mergeCell ref="H80:H84"/>
    <mergeCell ref="A107:A114"/>
    <mergeCell ref="B107:B114"/>
    <mergeCell ref="C107:C111"/>
    <mergeCell ref="D107:D111"/>
    <mergeCell ref="G107:G111"/>
    <mergeCell ref="H107:H111"/>
    <mergeCell ref="C112:C114"/>
    <mergeCell ref="D112:D114"/>
    <mergeCell ref="G112:G114"/>
    <mergeCell ref="H112:H114"/>
    <mergeCell ref="A104:A106"/>
    <mergeCell ref="B104:B106"/>
    <mergeCell ref="C104:C106"/>
    <mergeCell ref="D104:D106"/>
    <mergeCell ref="G104:G106"/>
    <mergeCell ref="H104:H106"/>
    <mergeCell ref="A102:A103"/>
    <mergeCell ref="B102:B103"/>
    <mergeCell ref="C102:C103"/>
    <mergeCell ref="D102:D103"/>
    <mergeCell ref="G102:G103"/>
    <mergeCell ref="H102:H103"/>
    <mergeCell ref="A135:A137"/>
    <mergeCell ref="B135:B137"/>
    <mergeCell ref="C135:C137"/>
    <mergeCell ref="D135:D137"/>
    <mergeCell ref="G135:G137"/>
    <mergeCell ref="H135:H137"/>
    <mergeCell ref="C125:C129"/>
    <mergeCell ref="D125:D129"/>
    <mergeCell ref="G125:G129"/>
    <mergeCell ref="H125:H129"/>
    <mergeCell ref="A130:A134"/>
    <mergeCell ref="B130:B134"/>
    <mergeCell ref="C130:C134"/>
    <mergeCell ref="D130:D134"/>
    <mergeCell ref="G130:G134"/>
    <mergeCell ref="H130:H134"/>
    <mergeCell ref="A115:A129"/>
    <mergeCell ref="B115:B129"/>
    <mergeCell ref="C115:C117"/>
    <mergeCell ref="D115:D117"/>
    <mergeCell ref="G115:G117"/>
    <mergeCell ref="H115:H117"/>
    <mergeCell ref="C118:C123"/>
    <mergeCell ref="D118:D123"/>
    <mergeCell ref="G118:G123"/>
    <mergeCell ref="H118:H123"/>
    <mergeCell ref="A143:A145"/>
    <mergeCell ref="B143:B145"/>
    <mergeCell ref="C143:C145"/>
    <mergeCell ref="D143:D145"/>
    <mergeCell ref="G143:G145"/>
    <mergeCell ref="H143:H145"/>
    <mergeCell ref="A141:A142"/>
    <mergeCell ref="B141:B142"/>
    <mergeCell ref="C141:C142"/>
    <mergeCell ref="D141:D142"/>
    <mergeCell ref="G141:G142"/>
    <mergeCell ref="H141:H142"/>
    <mergeCell ref="A138:A140"/>
    <mergeCell ref="B138:B140"/>
    <mergeCell ref="C138:C140"/>
    <mergeCell ref="D138:D140"/>
    <mergeCell ref="G138:G140"/>
    <mergeCell ref="H138:H140"/>
    <mergeCell ref="A150:A156"/>
    <mergeCell ref="B150:B156"/>
    <mergeCell ref="C150:C151"/>
    <mergeCell ref="D150:D151"/>
    <mergeCell ref="G150:G151"/>
    <mergeCell ref="H150:H151"/>
    <mergeCell ref="C152:C156"/>
    <mergeCell ref="D152:D156"/>
    <mergeCell ref="G152:G156"/>
    <mergeCell ref="H152:H156"/>
    <mergeCell ref="A148:A149"/>
    <mergeCell ref="B148:B149"/>
    <mergeCell ref="C148:C149"/>
    <mergeCell ref="D148:D149"/>
    <mergeCell ref="G148:G149"/>
    <mergeCell ref="H148:H149"/>
    <mergeCell ref="A146:A147"/>
    <mergeCell ref="B146:B147"/>
    <mergeCell ref="C146:C147"/>
    <mergeCell ref="D146:D147"/>
    <mergeCell ref="G146:G147"/>
    <mergeCell ref="H146:H147"/>
    <mergeCell ref="A161:A167"/>
    <mergeCell ref="B161:B167"/>
    <mergeCell ref="C161:C167"/>
    <mergeCell ref="D161:D167"/>
    <mergeCell ref="G161:G167"/>
    <mergeCell ref="H161:H167"/>
    <mergeCell ref="A159:A160"/>
    <mergeCell ref="B159:B160"/>
    <mergeCell ref="C159:C160"/>
    <mergeCell ref="D159:D160"/>
    <mergeCell ref="G159:G160"/>
    <mergeCell ref="H159:H160"/>
    <mergeCell ref="A157:A158"/>
    <mergeCell ref="B157:B158"/>
    <mergeCell ref="C157:C158"/>
    <mergeCell ref="D157:D158"/>
    <mergeCell ref="G157:G158"/>
    <mergeCell ref="H157:H158"/>
    <mergeCell ref="A175:A177"/>
    <mergeCell ref="B175:B177"/>
    <mergeCell ref="C175:C177"/>
    <mergeCell ref="D175:D177"/>
    <mergeCell ref="G175:G177"/>
    <mergeCell ref="H175:H177"/>
    <mergeCell ref="A172:A174"/>
    <mergeCell ref="B172:B174"/>
    <mergeCell ref="C172:C174"/>
    <mergeCell ref="D172:D174"/>
    <mergeCell ref="G172:G174"/>
    <mergeCell ref="H172:H174"/>
    <mergeCell ref="A168:A171"/>
    <mergeCell ref="B168:B171"/>
    <mergeCell ref="C168:C170"/>
    <mergeCell ref="D168:D170"/>
    <mergeCell ref="G168:G170"/>
    <mergeCell ref="H168:H170"/>
    <mergeCell ref="A187:A189"/>
    <mergeCell ref="B187:B189"/>
    <mergeCell ref="C187:C189"/>
    <mergeCell ref="D187:D189"/>
    <mergeCell ref="G187:G189"/>
    <mergeCell ref="H187:H189"/>
    <mergeCell ref="A184:A186"/>
    <mergeCell ref="B184:B186"/>
    <mergeCell ref="C184:C186"/>
    <mergeCell ref="D184:D186"/>
    <mergeCell ref="G184:G186"/>
    <mergeCell ref="H184:H186"/>
    <mergeCell ref="A178:A183"/>
    <mergeCell ref="B178:B183"/>
    <mergeCell ref="C178:C179"/>
    <mergeCell ref="D178:D179"/>
    <mergeCell ref="G178:G179"/>
    <mergeCell ref="H178:H179"/>
    <mergeCell ref="C180:C183"/>
    <mergeCell ref="D180:D183"/>
    <mergeCell ref="G180:G183"/>
    <mergeCell ref="H180:H183"/>
    <mergeCell ref="A197:A198"/>
    <mergeCell ref="B197:B198"/>
    <mergeCell ref="C197:C198"/>
    <mergeCell ref="D197:D198"/>
    <mergeCell ref="G197:G198"/>
    <mergeCell ref="H197:H198"/>
    <mergeCell ref="A193:A195"/>
    <mergeCell ref="B193:B195"/>
    <mergeCell ref="C193:C195"/>
    <mergeCell ref="D193:D195"/>
    <mergeCell ref="G193:G195"/>
    <mergeCell ref="H193:H195"/>
    <mergeCell ref="A190:A192"/>
    <mergeCell ref="B190:B192"/>
    <mergeCell ref="C190:C192"/>
    <mergeCell ref="D190:D192"/>
    <mergeCell ref="G190:G192"/>
    <mergeCell ref="H190:H192"/>
    <mergeCell ref="A210:A212"/>
    <mergeCell ref="B210:B212"/>
    <mergeCell ref="C210:C212"/>
    <mergeCell ref="D210:D212"/>
    <mergeCell ref="G210:G212"/>
    <mergeCell ref="H210:H212"/>
    <mergeCell ref="A201:A207"/>
    <mergeCell ref="B201:B207"/>
    <mergeCell ref="C201:C207"/>
    <mergeCell ref="D201:D207"/>
    <mergeCell ref="G201:G207"/>
    <mergeCell ref="H201:H207"/>
    <mergeCell ref="A199:A200"/>
    <mergeCell ref="B199:B200"/>
    <mergeCell ref="C199:C200"/>
    <mergeCell ref="D199:D200"/>
    <mergeCell ref="G199:G200"/>
    <mergeCell ref="H199:H200"/>
    <mergeCell ref="A220:A221"/>
    <mergeCell ref="B220:B221"/>
    <mergeCell ref="H220:H221"/>
    <mergeCell ref="A222:A223"/>
    <mergeCell ref="B222:B223"/>
    <mergeCell ref="C222:C223"/>
    <mergeCell ref="D222:D223"/>
    <mergeCell ref="G222:G223"/>
    <mergeCell ref="H222:H223"/>
    <mergeCell ref="A215:A218"/>
    <mergeCell ref="B215:B218"/>
    <mergeCell ref="C215:C218"/>
    <mergeCell ref="D215:D218"/>
    <mergeCell ref="G215:G218"/>
    <mergeCell ref="H215:H218"/>
    <mergeCell ref="A213:A214"/>
    <mergeCell ref="B213:B214"/>
    <mergeCell ref="C213:C214"/>
    <mergeCell ref="D213:D214"/>
    <mergeCell ref="G213:G214"/>
    <mergeCell ref="H213:H214"/>
    <mergeCell ref="A235:A240"/>
    <mergeCell ref="B235:B240"/>
    <mergeCell ref="C235:C237"/>
    <mergeCell ref="D235:D237"/>
    <mergeCell ref="G235:G237"/>
    <mergeCell ref="H235:H240"/>
    <mergeCell ref="C238:C240"/>
    <mergeCell ref="D238:D240"/>
    <mergeCell ref="G238:G240"/>
    <mergeCell ref="A232:A234"/>
    <mergeCell ref="B232:B234"/>
    <mergeCell ref="C232:C234"/>
    <mergeCell ref="D232:D234"/>
    <mergeCell ref="G232:G234"/>
    <mergeCell ref="H232:H234"/>
    <mergeCell ref="A224:A225"/>
    <mergeCell ref="B224:B225"/>
    <mergeCell ref="H224:H225"/>
    <mergeCell ref="A226:A227"/>
    <mergeCell ref="B226:B227"/>
    <mergeCell ref="C226:C227"/>
    <mergeCell ref="D226:D227"/>
    <mergeCell ref="G226:G227"/>
    <mergeCell ref="H226:H227"/>
    <mergeCell ref="H243:H244"/>
    <mergeCell ref="A245:A253"/>
    <mergeCell ref="B245:B253"/>
    <mergeCell ref="C245:C247"/>
    <mergeCell ref="D245:D247"/>
    <mergeCell ref="G245:G247"/>
    <mergeCell ref="H245:H253"/>
    <mergeCell ref="C248:C249"/>
    <mergeCell ref="D248:D249"/>
    <mergeCell ref="G248:G249"/>
    <mergeCell ref="A241:A242"/>
    <mergeCell ref="B241:B242"/>
    <mergeCell ref="H241:H242"/>
    <mergeCell ref="A243:A244"/>
    <mergeCell ref="B243:B244"/>
    <mergeCell ref="C243:C244"/>
    <mergeCell ref="D243:D244"/>
    <mergeCell ref="E243:E244"/>
    <mergeCell ref="F243:F244"/>
    <mergeCell ref="G243:G244"/>
    <mergeCell ref="H254:H257"/>
    <mergeCell ref="C256:C257"/>
    <mergeCell ref="D256:D257"/>
    <mergeCell ref="G256:G257"/>
    <mergeCell ref="A258:A262"/>
    <mergeCell ref="B258:B262"/>
    <mergeCell ref="C258:C262"/>
    <mergeCell ref="D258:D262"/>
    <mergeCell ref="G258:G262"/>
    <mergeCell ref="H258:H262"/>
    <mergeCell ref="C250:C253"/>
    <mergeCell ref="D250:D253"/>
    <mergeCell ref="G250:G253"/>
    <mergeCell ref="A254:A257"/>
    <mergeCell ref="B254:B257"/>
    <mergeCell ref="C254:C255"/>
    <mergeCell ref="D254:D255"/>
    <mergeCell ref="G254:G255"/>
    <mergeCell ref="G265:G266"/>
    <mergeCell ref="H265:H266"/>
    <mergeCell ref="A267:A268"/>
    <mergeCell ref="B267:B268"/>
    <mergeCell ref="C267:C268"/>
    <mergeCell ref="D267:D268"/>
    <mergeCell ref="G267:G268"/>
    <mergeCell ref="H267:H268"/>
    <mergeCell ref="A265:A266"/>
    <mergeCell ref="B265:B266"/>
    <mergeCell ref="C265:C266"/>
    <mergeCell ref="D265:D266"/>
    <mergeCell ref="E265:E266"/>
    <mergeCell ref="F265:F266"/>
    <mergeCell ref="A263:A264"/>
    <mergeCell ref="B263:B264"/>
    <mergeCell ref="C263:C264"/>
    <mergeCell ref="D263:D264"/>
    <mergeCell ref="G263:G264"/>
    <mergeCell ref="H263:H264"/>
    <mergeCell ref="A277:A280"/>
    <mergeCell ref="B277:B280"/>
    <mergeCell ref="C277:C280"/>
    <mergeCell ref="D277:D280"/>
    <mergeCell ref="G277:G280"/>
    <mergeCell ref="H277:H280"/>
    <mergeCell ref="A271:A272"/>
    <mergeCell ref="B271:B272"/>
    <mergeCell ref="H271:H272"/>
    <mergeCell ref="A273:A275"/>
    <mergeCell ref="B273:B275"/>
    <mergeCell ref="H273:H275"/>
    <mergeCell ref="C274:C275"/>
    <mergeCell ref="D274:D275"/>
    <mergeCell ref="G274:G275"/>
    <mergeCell ref="I267:I268"/>
    <mergeCell ref="A269:A270"/>
    <mergeCell ref="B269:B270"/>
    <mergeCell ref="C269:C270"/>
    <mergeCell ref="D269:D270"/>
    <mergeCell ref="G269:G270"/>
    <mergeCell ref="H269:H270"/>
    <mergeCell ref="A290:A292"/>
    <mergeCell ref="B290:B292"/>
    <mergeCell ref="H290:H292"/>
    <mergeCell ref="A293:A295"/>
    <mergeCell ref="B293:B295"/>
    <mergeCell ref="H293:H295"/>
    <mergeCell ref="C294:C295"/>
    <mergeCell ref="D294:D295"/>
    <mergeCell ref="G294:G295"/>
    <mergeCell ref="A286:A289"/>
    <mergeCell ref="B286:B289"/>
    <mergeCell ref="C286:C289"/>
    <mergeCell ref="D286:D289"/>
    <mergeCell ref="G286:G289"/>
    <mergeCell ref="H286:H289"/>
    <mergeCell ref="A282:A283"/>
    <mergeCell ref="B282:B283"/>
    <mergeCell ref="H282:H283"/>
    <mergeCell ref="A284:A285"/>
    <mergeCell ref="B284:B285"/>
    <mergeCell ref="C284:C285"/>
    <mergeCell ref="D284:D285"/>
    <mergeCell ref="G284:G285"/>
    <mergeCell ref="H284:H285"/>
    <mergeCell ref="A303:A304"/>
    <mergeCell ref="B303:B304"/>
    <mergeCell ref="C303:C304"/>
    <mergeCell ref="D303:D304"/>
    <mergeCell ref="G303:G304"/>
    <mergeCell ref="H303:H304"/>
    <mergeCell ref="A300:A302"/>
    <mergeCell ref="B300:B302"/>
    <mergeCell ref="C300:C302"/>
    <mergeCell ref="D300:D302"/>
    <mergeCell ref="G300:G302"/>
    <mergeCell ref="H300:H302"/>
    <mergeCell ref="A296:A299"/>
    <mergeCell ref="B296:B299"/>
    <mergeCell ref="C296:C299"/>
    <mergeCell ref="D296:D299"/>
    <mergeCell ref="G296:G299"/>
    <mergeCell ref="H296:H299"/>
    <mergeCell ref="A315:A316"/>
    <mergeCell ref="B315:B316"/>
    <mergeCell ref="C315:C316"/>
    <mergeCell ref="D315:D316"/>
    <mergeCell ref="G315:G316"/>
    <mergeCell ref="H315:H316"/>
    <mergeCell ref="A311:A314"/>
    <mergeCell ref="B311:B314"/>
    <mergeCell ref="C311:C314"/>
    <mergeCell ref="D311:D314"/>
    <mergeCell ref="G311:G314"/>
    <mergeCell ref="H311:H314"/>
    <mergeCell ref="A305:A310"/>
    <mergeCell ref="B305:B310"/>
    <mergeCell ref="C305:C310"/>
    <mergeCell ref="D305:D310"/>
    <mergeCell ref="G305:G310"/>
    <mergeCell ref="H305:H310"/>
    <mergeCell ref="A324:A325"/>
    <mergeCell ref="B324:B325"/>
    <mergeCell ref="C324:C325"/>
    <mergeCell ref="D324:D325"/>
    <mergeCell ref="G324:G325"/>
    <mergeCell ref="H324:H325"/>
    <mergeCell ref="A319:A323"/>
    <mergeCell ref="B319:B323"/>
    <mergeCell ref="C319:C321"/>
    <mergeCell ref="D319:D321"/>
    <mergeCell ref="G319:G321"/>
    <mergeCell ref="H319:H323"/>
    <mergeCell ref="A317:A318"/>
    <mergeCell ref="B317:B318"/>
    <mergeCell ref="C317:C318"/>
    <mergeCell ref="D317:D318"/>
    <mergeCell ref="G317:G318"/>
    <mergeCell ref="H317:H318"/>
    <mergeCell ref="A332:A334"/>
    <mergeCell ref="B332:B334"/>
    <mergeCell ref="C332:C333"/>
    <mergeCell ref="D332:D333"/>
    <mergeCell ref="G332:G333"/>
    <mergeCell ref="H332:H334"/>
    <mergeCell ref="A329:A331"/>
    <mergeCell ref="B329:B331"/>
    <mergeCell ref="C329:C331"/>
    <mergeCell ref="D329:D331"/>
    <mergeCell ref="G329:G331"/>
    <mergeCell ref="H329:H331"/>
    <mergeCell ref="A326:A327"/>
    <mergeCell ref="B326:B327"/>
    <mergeCell ref="C326:C327"/>
    <mergeCell ref="D326:D327"/>
    <mergeCell ref="G326:G327"/>
    <mergeCell ref="H326:H327"/>
    <mergeCell ref="A344:A345"/>
    <mergeCell ref="B344:B345"/>
    <mergeCell ref="C344:C345"/>
    <mergeCell ref="D344:D345"/>
    <mergeCell ref="G344:G345"/>
    <mergeCell ref="H344:H345"/>
    <mergeCell ref="A338:A339"/>
    <mergeCell ref="B338:B339"/>
    <mergeCell ref="H338:H339"/>
    <mergeCell ref="A341:A343"/>
    <mergeCell ref="B341:B343"/>
    <mergeCell ref="C341:C343"/>
    <mergeCell ref="D341:D343"/>
    <mergeCell ref="G341:G343"/>
    <mergeCell ref="H341:H343"/>
    <mergeCell ref="A335:A337"/>
    <mergeCell ref="B335:B337"/>
    <mergeCell ref="C335:C337"/>
    <mergeCell ref="D335:D337"/>
    <mergeCell ref="G335:G337"/>
    <mergeCell ref="H335:H337"/>
    <mergeCell ref="A350:A351"/>
    <mergeCell ref="B350:B351"/>
    <mergeCell ref="C350:C351"/>
    <mergeCell ref="D350:D351"/>
    <mergeCell ref="G350:G351"/>
    <mergeCell ref="H350:H351"/>
    <mergeCell ref="A348:A349"/>
    <mergeCell ref="B348:B349"/>
    <mergeCell ref="C348:C349"/>
    <mergeCell ref="D348:D349"/>
    <mergeCell ref="G348:G349"/>
    <mergeCell ref="H348:H349"/>
    <mergeCell ref="A346:A347"/>
    <mergeCell ref="B346:B347"/>
    <mergeCell ref="C346:C347"/>
    <mergeCell ref="D346:D347"/>
    <mergeCell ref="G346:G347"/>
    <mergeCell ref="H346:H347"/>
    <mergeCell ref="A356:A357"/>
    <mergeCell ref="B356:B357"/>
    <mergeCell ref="H356:H357"/>
    <mergeCell ref="A359:A360"/>
    <mergeCell ref="B359:B360"/>
    <mergeCell ref="H359:H360"/>
    <mergeCell ref="A354:A355"/>
    <mergeCell ref="B354:B355"/>
    <mergeCell ref="C354:C355"/>
    <mergeCell ref="D354:D355"/>
    <mergeCell ref="G354:G355"/>
    <mergeCell ref="H354:H355"/>
    <mergeCell ref="A352:A353"/>
    <mergeCell ref="B352:B353"/>
    <mergeCell ref="C352:C353"/>
    <mergeCell ref="D352:D353"/>
    <mergeCell ref="G352:G353"/>
    <mergeCell ref="H352:H353"/>
    <mergeCell ref="A372:A375"/>
    <mergeCell ref="B372:B375"/>
    <mergeCell ref="C372:C373"/>
    <mergeCell ref="D372:D373"/>
    <mergeCell ref="G372:G373"/>
    <mergeCell ref="H372:H375"/>
    <mergeCell ref="C374:C375"/>
    <mergeCell ref="D374:D375"/>
    <mergeCell ref="G374:G375"/>
    <mergeCell ref="A364:A365"/>
    <mergeCell ref="B364:B365"/>
    <mergeCell ref="C364:C365"/>
    <mergeCell ref="D364:D365"/>
    <mergeCell ref="G364:G365"/>
    <mergeCell ref="H364:H365"/>
    <mergeCell ref="A362:A363"/>
    <mergeCell ref="B362:B363"/>
    <mergeCell ref="C362:C363"/>
    <mergeCell ref="D362:D363"/>
    <mergeCell ref="G362:G363"/>
    <mergeCell ref="H362:H363"/>
    <mergeCell ref="A381:A383"/>
    <mergeCell ref="B381:B383"/>
    <mergeCell ref="H381:H383"/>
    <mergeCell ref="C382:C383"/>
    <mergeCell ref="D382:D383"/>
    <mergeCell ref="G382:G383"/>
    <mergeCell ref="A379:A380"/>
    <mergeCell ref="B379:B380"/>
    <mergeCell ref="C379:C380"/>
    <mergeCell ref="D379:D380"/>
    <mergeCell ref="G379:G380"/>
    <mergeCell ref="H379:H380"/>
    <mergeCell ref="A376:A378"/>
    <mergeCell ref="B376:B378"/>
    <mergeCell ref="C376:C378"/>
    <mergeCell ref="D376:D378"/>
    <mergeCell ref="G376:G378"/>
    <mergeCell ref="H376:H378"/>
    <mergeCell ref="A390:A392"/>
    <mergeCell ref="B390:B392"/>
    <mergeCell ref="C390:C392"/>
    <mergeCell ref="D390:D392"/>
    <mergeCell ref="G390:G392"/>
    <mergeCell ref="H390:H392"/>
    <mergeCell ref="A387:A389"/>
    <mergeCell ref="B387:B389"/>
    <mergeCell ref="C387:C389"/>
    <mergeCell ref="D387:D389"/>
    <mergeCell ref="G387:G389"/>
    <mergeCell ref="H387:H389"/>
    <mergeCell ref="A384:A386"/>
    <mergeCell ref="B384:B386"/>
    <mergeCell ref="C384:C386"/>
    <mergeCell ref="D384:D386"/>
    <mergeCell ref="G384:G386"/>
    <mergeCell ref="H384:H386"/>
    <mergeCell ref="A401:A407"/>
    <mergeCell ref="B401:B407"/>
    <mergeCell ref="C401:C404"/>
    <mergeCell ref="D401:D404"/>
    <mergeCell ref="G401:G404"/>
    <mergeCell ref="H401:H407"/>
    <mergeCell ref="C405:C407"/>
    <mergeCell ref="D405:D407"/>
    <mergeCell ref="G405:G407"/>
    <mergeCell ref="A398:A399"/>
    <mergeCell ref="B398:B399"/>
    <mergeCell ref="C398:C399"/>
    <mergeCell ref="D398:D399"/>
    <mergeCell ref="G398:G399"/>
    <mergeCell ref="H398:H399"/>
    <mergeCell ref="A393:A396"/>
    <mergeCell ref="B393:B396"/>
    <mergeCell ref="C393:C395"/>
    <mergeCell ref="D393:D395"/>
    <mergeCell ref="G393:G395"/>
    <mergeCell ref="H393:H396"/>
    <mergeCell ref="A413:A416"/>
    <mergeCell ref="B413:B416"/>
    <mergeCell ref="C413:C415"/>
    <mergeCell ref="D413:D415"/>
    <mergeCell ref="G413:G415"/>
    <mergeCell ref="H413:H416"/>
    <mergeCell ref="A410:A412"/>
    <mergeCell ref="B410:B412"/>
    <mergeCell ref="C410:C412"/>
    <mergeCell ref="D410:D412"/>
    <mergeCell ref="G410:G412"/>
    <mergeCell ref="H410:H412"/>
    <mergeCell ref="A408:A409"/>
    <mergeCell ref="B408:B409"/>
    <mergeCell ref="C408:C409"/>
    <mergeCell ref="D408:D409"/>
    <mergeCell ref="G408:G409"/>
    <mergeCell ref="H408:H409"/>
    <mergeCell ref="A427:A431"/>
    <mergeCell ref="B427:B431"/>
    <mergeCell ref="C427:C431"/>
    <mergeCell ref="D427:D431"/>
    <mergeCell ref="G427:G431"/>
    <mergeCell ref="H427:H431"/>
    <mergeCell ref="A423:A424"/>
    <mergeCell ref="B423:B424"/>
    <mergeCell ref="H423:H424"/>
    <mergeCell ref="A425:A426"/>
    <mergeCell ref="B425:B426"/>
    <mergeCell ref="C425:C426"/>
    <mergeCell ref="D425:D426"/>
    <mergeCell ref="G425:G426"/>
    <mergeCell ref="H425:H426"/>
    <mergeCell ref="A417:A418"/>
    <mergeCell ref="B417:B418"/>
    <mergeCell ref="C417:C418"/>
    <mergeCell ref="D417:D418"/>
    <mergeCell ref="G417:G418"/>
    <mergeCell ref="H417:H418"/>
    <mergeCell ref="A440:A442"/>
    <mergeCell ref="B440:B442"/>
    <mergeCell ref="C440:C442"/>
    <mergeCell ref="D440:D442"/>
    <mergeCell ref="G440:G442"/>
    <mergeCell ref="H440:H442"/>
    <mergeCell ref="A437:A439"/>
    <mergeCell ref="B437:B439"/>
    <mergeCell ref="C437:C439"/>
    <mergeCell ref="D437:D439"/>
    <mergeCell ref="G437:G439"/>
    <mergeCell ref="H437:H439"/>
    <mergeCell ref="A432:A436"/>
    <mergeCell ref="B432:B436"/>
    <mergeCell ref="C432:C434"/>
    <mergeCell ref="D432:D434"/>
    <mergeCell ref="G432:G434"/>
    <mergeCell ref="H432:H434"/>
    <mergeCell ref="A454:A460"/>
    <mergeCell ref="B454:B460"/>
    <mergeCell ref="C456:C457"/>
    <mergeCell ref="D456:D457"/>
    <mergeCell ref="G456:G457"/>
    <mergeCell ref="A461:A462"/>
    <mergeCell ref="B461:B462"/>
    <mergeCell ref="C461:C462"/>
    <mergeCell ref="D461:D462"/>
    <mergeCell ref="G461:G462"/>
    <mergeCell ref="A444:A451"/>
    <mergeCell ref="B444:B451"/>
    <mergeCell ref="C444:C446"/>
    <mergeCell ref="D444:D446"/>
    <mergeCell ref="G444:G446"/>
    <mergeCell ref="H444:H446"/>
    <mergeCell ref="C447:C451"/>
    <mergeCell ref="D447:D451"/>
    <mergeCell ref="G447:G451"/>
    <mergeCell ref="H447:H451"/>
    <mergeCell ref="A470:A473"/>
    <mergeCell ref="B470:B473"/>
    <mergeCell ref="C470:C473"/>
    <mergeCell ref="D470:D473"/>
    <mergeCell ref="G470:G473"/>
    <mergeCell ref="A474:A477"/>
    <mergeCell ref="B474:B477"/>
    <mergeCell ref="C474:C476"/>
    <mergeCell ref="D474:D476"/>
    <mergeCell ref="G474:G476"/>
    <mergeCell ref="A463:A469"/>
    <mergeCell ref="B463:B469"/>
    <mergeCell ref="C464:C465"/>
    <mergeCell ref="D464:D465"/>
    <mergeCell ref="G464:G465"/>
    <mergeCell ref="C468:C469"/>
    <mergeCell ref="D468:D469"/>
    <mergeCell ref="G468:G469"/>
    <mergeCell ref="A489:A490"/>
    <mergeCell ref="B489:B490"/>
    <mergeCell ref="C489:C490"/>
    <mergeCell ref="D489:D490"/>
    <mergeCell ref="G489:G490"/>
    <mergeCell ref="H489:H490"/>
    <mergeCell ref="G482:G484"/>
    <mergeCell ref="A486:A488"/>
    <mergeCell ref="B486:B488"/>
    <mergeCell ref="C486:C488"/>
    <mergeCell ref="D486:D488"/>
    <mergeCell ref="G486:G488"/>
    <mergeCell ref="A478:A481"/>
    <mergeCell ref="B478:B481"/>
    <mergeCell ref="A482:A485"/>
    <mergeCell ref="B482:B485"/>
    <mergeCell ref="C482:C484"/>
    <mergeCell ref="D482:D484"/>
    <mergeCell ref="A500:A501"/>
    <mergeCell ref="B500:B501"/>
    <mergeCell ref="C500:C501"/>
    <mergeCell ref="D500:D501"/>
    <mergeCell ref="G500:G501"/>
    <mergeCell ref="H500:H501"/>
    <mergeCell ref="A496:A499"/>
    <mergeCell ref="B496:B499"/>
    <mergeCell ref="C496:C499"/>
    <mergeCell ref="D496:D499"/>
    <mergeCell ref="G496:G499"/>
    <mergeCell ref="H496:H499"/>
    <mergeCell ref="A491:A492"/>
    <mergeCell ref="B491:B492"/>
    <mergeCell ref="H491:H492"/>
    <mergeCell ref="A493:A495"/>
    <mergeCell ref="B493:B495"/>
    <mergeCell ref="C493:C494"/>
    <mergeCell ref="D493:D494"/>
    <mergeCell ref="G493:G494"/>
    <mergeCell ref="H493:H495"/>
    <mergeCell ref="H511:H512"/>
    <mergeCell ref="A513:A514"/>
    <mergeCell ref="B513:B514"/>
    <mergeCell ref="C513:C514"/>
    <mergeCell ref="D513:D514"/>
    <mergeCell ref="E513:E514"/>
    <mergeCell ref="F513:F514"/>
    <mergeCell ref="G513:G514"/>
    <mergeCell ref="H513:H514"/>
    <mergeCell ref="D508:D510"/>
    <mergeCell ref="G508:G510"/>
    <mergeCell ref="A511:A512"/>
    <mergeCell ref="B511:B512"/>
    <mergeCell ref="C511:C512"/>
    <mergeCell ref="D511:D512"/>
    <mergeCell ref="E511:E512"/>
    <mergeCell ref="F511:F512"/>
    <mergeCell ref="G511:G512"/>
    <mergeCell ref="A502:A510"/>
    <mergeCell ref="B502:B510"/>
    <mergeCell ref="C502:C505"/>
    <mergeCell ref="D502:D505"/>
    <mergeCell ref="G502:G505"/>
    <mergeCell ref="H502:H510"/>
    <mergeCell ref="C506:C507"/>
    <mergeCell ref="D506:D507"/>
    <mergeCell ref="G506:G507"/>
    <mergeCell ref="C508:C510"/>
    <mergeCell ref="A528:A538"/>
    <mergeCell ref="B528:B538"/>
    <mergeCell ref="C528:C538"/>
    <mergeCell ref="D528:D538"/>
    <mergeCell ref="G528:G538"/>
    <mergeCell ref="H528:H538"/>
    <mergeCell ref="A523:A527"/>
    <mergeCell ref="B523:B527"/>
    <mergeCell ref="C523:C526"/>
    <mergeCell ref="D523:D526"/>
    <mergeCell ref="G523:G526"/>
    <mergeCell ref="H523:H527"/>
    <mergeCell ref="A515:A522"/>
    <mergeCell ref="B515:B522"/>
    <mergeCell ref="C515:C522"/>
    <mergeCell ref="D515:D522"/>
    <mergeCell ref="G515:G522"/>
    <mergeCell ref="H515:H522"/>
    <mergeCell ref="A548:A549"/>
    <mergeCell ref="B548:B549"/>
    <mergeCell ref="C548:C549"/>
    <mergeCell ref="D548:D549"/>
    <mergeCell ref="G548:G549"/>
    <mergeCell ref="H548:H549"/>
    <mergeCell ref="A543:A547"/>
    <mergeCell ref="B543:B547"/>
    <mergeCell ref="C543:C547"/>
    <mergeCell ref="D543:D547"/>
    <mergeCell ref="G543:G547"/>
    <mergeCell ref="H543:H547"/>
    <mergeCell ref="A539:A542"/>
    <mergeCell ref="B539:B542"/>
    <mergeCell ref="H539:H542"/>
    <mergeCell ref="C540:C542"/>
    <mergeCell ref="D540:D542"/>
    <mergeCell ref="G540:G542"/>
    <mergeCell ref="A563:A565"/>
    <mergeCell ref="B563:B565"/>
    <mergeCell ref="C563:C565"/>
    <mergeCell ref="D563:D565"/>
    <mergeCell ref="G563:G565"/>
    <mergeCell ref="H563:H565"/>
    <mergeCell ref="A558:A562"/>
    <mergeCell ref="B558:B562"/>
    <mergeCell ref="C558:C559"/>
    <mergeCell ref="D558:D559"/>
    <mergeCell ref="G558:G559"/>
    <mergeCell ref="H558:H562"/>
    <mergeCell ref="C560:C562"/>
    <mergeCell ref="D560:D562"/>
    <mergeCell ref="G560:G562"/>
    <mergeCell ref="A550:A557"/>
    <mergeCell ref="B550:B557"/>
    <mergeCell ref="C550:C554"/>
    <mergeCell ref="D550:D554"/>
    <mergeCell ref="G550:G554"/>
    <mergeCell ref="H550:H554"/>
    <mergeCell ref="C555:C557"/>
    <mergeCell ref="D555:D557"/>
    <mergeCell ref="G555:G557"/>
    <mergeCell ref="H555:H557"/>
    <mergeCell ref="A573:A574"/>
    <mergeCell ref="B573:B574"/>
    <mergeCell ref="C573:C574"/>
    <mergeCell ref="D573:D574"/>
    <mergeCell ref="G573:G574"/>
    <mergeCell ref="H573:H574"/>
    <mergeCell ref="A571:A572"/>
    <mergeCell ref="B571:B572"/>
    <mergeCell ref="C571:C572"/>
    <mergeCell ref="D571:D572"/>
    <mergeCell ref="G571:G572"/>
    <mergeCell ref="H571:H572"/>
    <mergeCell ref="A566:A570"/>
    <mergeCell ref="B566:B570"/>
    <mergeCell ref="C566:C570"/>
    <mergeCell ref="D566:D570"/>
    <mergeCell ref="G566:G570"/>
    <mergeCell ref="H566:H570"/>
    <mergeCell ref="C589:C590"/>
    <mergeCell ref="A579:A584"/>
    <mergeCell ref="B579:B584"/>
    <mergeCell ref="C579:C584"/>
    <mergeCell ref="D579:D584"/>
    <mergeCell ref="G579:G584"/>
    <mergeCell ref="H579:H584"/>
    <mergeCell ref="A577:A578"/>
    <mergeCell ref="B577:B578"/>
    <mergeCell ref="C577:C578"/>
    <mergeCell ref="D577:D578"/>
    <mergeCell ref="G577:G578"/>
    <mergeCell ref="H577:H578"/>
    <mergeCell ref="A575:A576"/>
    <mergeCell ref="B575:B576"/>
    <mergeCell ref="C575:C576"/>
    <mergeCell ref="D575:D576"/>
    <mergeCell ref="G575:G576"/>
    <mergeCell ref="H575:H576"/>
    <mergeCell ref="I593:I597"/>
    <mergeCell ref="A599:A601"/>
    <mergeCell ref="B599:B601"/>
    <mergeCell ref="C599:C601"/>
    <mergeCell ref="D599:D601"/>
    <mergeCell ref="G599:G601"/>
    <mergeCell ref="H599:H601"/>
    <mergeCell ref="H591:H592"/>
    <mergeCell ref="A593:A597"/>
    <mergeCell ref="B593:B597"/>
    <mergeCell ref="C593:C596"/>
    <mergeCell ref="D593:D596"/>
    <mergeCell ref="G593:G596"/>
    <mergeCell ref="H593:H597"/>
    <mergeCell ref="D589:D590"/>
    <mergeCell ref="G589:G590"/>
    <mergeCell ref="A591:A592"/>
    <mergeCell ref="B591:B592"/>
    <mergeCell ref="C591:C592"/>
    <mergeCell ref="D591:D592"/>
    <mergeCell ref="E591:E592"/>
    <mergeCell ref="F591:F592"/>
    <mergeCell ref="G591:G592"/>
    <mergeCell ref="A585:A590"/>
    <mergeCell ref="B585:B590"/>
    <mergeCell ref="C585:C586"/>
    <mergeCell ref="D585:D586"/>
    <mergeCell ref="G585:G586"/>
    <mergeCell ref="H585:H590"/>
    <mergeCell ref="C587:C588"/>
    <mergeCell ref="D587:D588"/>
    <mergeCell ref="G587:G588"/>
    <mergeCell ref="A607:A610"/>
    <mergeCell ref="B607:B610"/>
    <mergeCell ref="C607:C608"/>
    <mergeCell ref="D607:D608"/>
    <mergeCell ref="G607:G608"/>
    <mergeCell ref="H607:H610"/>
    <mergeCell ref="C609:C610"/>
    <mergeCell ref="D609:D610"/>
    <mergeCell ref="G609:G610"/>
    <mergeCell ref="A605:A606"/>
    <mergeCell ref="B605:B606"/>
    <mergeCell ref="C605:C606"/>
    <mergeCell ref="D605:D606"/>
    <mergeCell ref="G605:G606"/>
    <mergeCell ref="H605:H606"/>
    <mergeCell ref="A602:A604"/>
    <mergeCell ref="B602:B604"/>
    <mergeCell ref="C602:C604"/>
    <mergeCell ref="D602:D604"/>
    <mergeCell ref="G602:G604"/>
    <mergeCell ref="H602:H604"/>
    <mergeCell ref="G621:G625"/>
    <mergeCell ref="H621:H625"/>
    <mergeCell ref="A626:A634"/>
    <mergeCell ref="B626:B634"/>
    <mergeCell ref="C626:C634"/>
    <mergeCell ref="D626:D634"/>
    <mergeCell ref="G626:G634"/>
    <mergeCell ref="H626:H634"/>
    <mergeCell ref="A621:A625"/>
    <mergeCell ref="B621:B625"/>
    <mergeCell ref="C621:C625"/>
    <mergeCell ref="D621:D625"/>
    <mergeCell ref="E621:E624"/>
    <mergeCell ref="F621:F624"/>
    <mergeCell ref="A611:A620"/>
    <mergeCell ref="B611:B620"/>
    <mergeCell ref="C611:C620"/>
    <mergeCell ref="D611:D620"/>
    <mergeCell ref="G611:G620"/>
    <mergeCell ref="H611:H620"/>
    <mergeCell ref="A649:A650"/>
    <mergeCell ref="B649:B650"/>
    <mergeCell ref="C649:C650"/>
    <mergeCell ref="D649:D650"/>
    <mergeCell ref="G649:G650"/>
    <mergeCell ref="H649:H650"/>
    <mergeCell ref="A641:A648"/>
    <mergeCell ref="B641:B648"/>
    <mergeCell ref="C641:C648"/>
    <mergeCell ref="D641:D648"/>
    <mergeCell ref="G641:G648"/>
    <mergeCell ref="H641:H648"/>
    <mergeCell ref="A635:A640"/>
    <mergeCell ref="B635:B640"/>
    <mergeCell ref="C635:C637"/>
    <mergeCell ref="D635:D637"/>
    <mergeCell ref="G635:G637"/>
    <mergeCell ref="H635:H640"/>
    <mergeCell ref="C638:C640"/>
    <mergeCell ref="D638:D640"/>
    <mergeCell ref="G638:G640"/>
    <mergeCell ref="A661:A662"/>
    <mergeCell ref="B661:B662"/>
    <mergeCell ref="C661:C662"/>
    <mergeCell ref="D661:D662"/>
    <mergeCell ref="G661:G662"/>
    <mergeCell ref="H661:H662"/>
    <mergeCell ref="A658:A660"/>
    <mergeCell ref="B658:B660"/>
    <mergeCell ref="C658:C660"/>
    <mergeCell ref="D658:D660"/>
    <mergeCell ref="G658:G660"/>
    <mergeCell ref="H658:H660"/>
    <mergeCell ref="G651:G652"/>
    <mergeCell ref="H651:H652"/>
    <mergeCell ref="A653:A657"/>
    <mergeCell ref="B653:B657"/>
    <mergeCell ref="C653:C657"/>
    <mergeCell ref="D653:D657"/>
    <mergeCell ref="G653:G657"/>
    <mergeCell ref="H653:H657"/>
    <mergeCell ref="A651:A652"/>
    <mergeCell ref="B651:B652"/>
    <mergeCell ref="C651:C652"/>
    <mergeCell ref="D651:D652"/>
    <mergeCell ref="E651:E652"/>
    <mergeCell ref="F651:F652"/>
    <mergeCell ref="A671:A675"/>
    <mergeCell ref="B671:B675"/>
    <mergeCell ref="C671:C673"/>
    <mergeCell ref="D671:D673"/>
    <mergeCell ref="G671:G673"/>
    <mergeCell ref="H671:H675"/>
    <mergeCell ref="C674:C675"/>
    <mergeCell ref="D674:D675"/>
    <mergeCell ref="G674:G675"/>
    <mergeCell ref="G663:G666"/>
    <mergeCell ref="H663:H666"/>
    <mergeCell ref="A667:A670"/>
    <mergeCell ref="B667:B670"/>
    <mergeCell ref="C667:C670"/>
    <mergeCell ref="D667:D670"/>
    <mergeCell ref="G667:G670"/>
    <mergeCell ref="H667:H670"/>
    <mergeCell ref="A663:A666"/>
    <mergeCell ref="B663:B666"/>
    <mergeCell ref="C663:C666"/>
    <mergeCell ref="D663:D666"/>
    <mergeCell ref="E663:E666"/>
    <mergeCell ref="F663:F666"/>
    <mergeCell ref="A682:A683"/>
    <mergeCell ref="B682:B683"/>
    <mergeCell ref="C682:C683"/>
    <mergeCell ref="D682:D683"/>
    <mergeCell ref="G682:G683"/>
    <mergeCell ref="H682:H683"/>
    <mergeCell ref="A679:A681"/>
    <mergeCell ref="B679:B681"/>
    <mergeCell ref="C679:C681"/>
    <mergeCell ref="D679:D681"/>
    <mergeCell ref="G679:G681"/>
    <mergeCell ref="H679:H681"/>
    <mergeCell ref="A676:A678"/>
    <mergeCell ref="B676:B678"/>
    <mergeCell ref="C676:C678"/>
    <mergeCell ref="D676:D678"/>
    <mergeCell ref="G676:G678"/>
    <mergeCell ref="H676:H678"/>
    <mergeCell ref="H693:H696"/>
    <mergeCell ref="C695:C696"/>
    <mergeCell ref="D695:D696"/>
    <mergeCell ref="G695:G696"/>
    <mergeCell ref="A697:A700"/>
    <mergeCell ref="B697:B700"/>
    <mergeCell ref="C697:C700"/>
    <mergeCell ref="D697:D700"/>
    <mergeCell ref="G697:G700"/>
    <mergeCell ref="H697:H700"/>
    <mergeCell ref="D690:D692"/>
    <mergeCell ref="G690:G692"/>
    <mergeCell ref="A693:A696"/>
    <mergeCell ref="B693:B696"/>
    <mergeCell ref="C693:C694"/>
    <mergeCell ref="D693:D694"/>
    <mergeCell ref="G693:G694"/>
    <mergeCell ref="A684:A692"/>
    <mergeCell ref="B684:B692"/>
    <mergeCell ref="C684:C686"/>
    <mergeCell ref="D684:D686"/>
    <mergeCell ref="G684:G686"/>
    <mergeCell ref="H684:H692"/>
    <mergeCell ref="C687:C689"/>
    <mergeCell ref="D687:D689"/>
    <mergeCell ref="G687:G689"/>
    <mergeCell ref="C690:C692"/>
    <mergeCell ref="A709:A712"/>
    <mergeCell ref="B709:B712"/>
    <mergeCell ref="C709:C712"/>
    <mergeCell ref="D709:D712"/>
    <mergeCell ref="G709:G712"/>
    <mergeCell ref="H709:H712"/>
    <mergeCell ref="A705:A708"/>
    <mergeCell ref="B705:B708"/>
    <mergeCell ref="C705:C708"/>
    <mergeCell ref="D705:D708"/>
    <mergeCell ref="G705:G708"/>
    <mergeCell ref="H705:H708"/>
    <mergeCell ref="A701:A704"/>
    <mergeCell ref="B701:B704"/>
    <mergeCell ref="C701:C704"/>
    <mergeCell ref="D701:D704"/>
    <mergeCell ref="G701:G704"/>
    <mergeCell ref="H701:H704"/>
    <mergeCell ref="A721:A723"/>
    <mergeCell ref="B721:B723"/>
    <mergeCell ref="C721:C723"/>
    <mergeCell ref="D721:D723"/>
    <mergeCell ref="G721:G723"/>
    <mergeCell ref="H721:H723"/>
    <mergeCell ref="A719:A720"/>
    <mergeCell ref="B719:B720"/>
    <mergeCell ref="C719:C720"/>
    <mergeCell ref="D719:D720"/>
    <mergeCell ref="G719:G720"/>
    <mergeCell ref="H719:H720"/>
    <mergeCell ref="A713:A718"/>
    <mergeCell ref="B713:B718"/>
    <mergeCell ref="C713:C715"/>
    <mergeCell ref="D713:D715"/>
    <mergeCell ref="G713:G715"/>
    <mergeCell ref="H713:H718"/>
    <mergeCell ref="C716:C718"/>
    <mergeCell ref="D716:D718"/>
    <mergeCell ref="G716:G718"/>
    <mergeCell ref="A728:A737"/>
    <mergeCell ref="B728:B737"/>
    <mergeCell ref="C728:C737"/>
    <mergeCell ref="D728:D737"/>
    <mergeCell ref="G728:G737"/>
    <mergeCell ref="H728:H737"/>
    <mergeCell ref="A726:A727"/>
    <mergeCell ref="B726:B727"/>
    <mergeCell ref="C726:C727"/>
    <mergeCell ref="D726:D727"/>
    <mergeCell ref="G726:G727"/>
    <mergeCell ref="H726:H727"/>
    <mergeCell ref="A724:A725"/>
    <mergeCell ref="B724:B725"/>
    <mergeCell ref="C724:C725"/>
    <mergeCell ref="D724:D725"/>
    <mergeCell ref="G724:G725"/>
    <mergeCell ref="H724:H725"/>
    <mergeCell ref="A742:A747"/>
    <mergeCell ref="B742:B747"/>
    <mergeCell ref="H742:H747"/>
    <mergeCell ref="C744:C745"/>
    <mergeCell ref="D744:D745"/>
    <mergeCell ref="F744:F745"/>
    <mergeCell ref="G744:G745"/>
    <mergeCell ref="A740:A741"/>
    <mergeCell ref="B740:B741"/>
    <mergeCell ref="C740:C741"/>
    <mergeCell ref="D740:D741"/>
    <mergeCell ref="G740:G741"/>
    <mergeCell ref="H740:H741"/>
    <mergeCell ref="A738:A739"/>
    <mergeCell ref="B738:B739"/>
    <mergeCell ref="C738:C739"/>
    <mergeCell ref="D738:D739"/>
    <mergeCell ref="G738:G739"/>
    <mergeCell ref="H738:H739"/>
    <mergeCell ref="A755:A757"/>
    <mergeCell ref="B755:B757"/>
    <mergeCell ref="C755:C757"/>
    <mergeCell ref="D755:D757"/>
    <mergeCell ref="G755:G757"/>
    <mergeCell ref="H755:H757"/>
    <mergeCell ref="A751:A753"/>
    <mergeCell ref="B751:B753"/>
    <mergeCell ref="C751:C753"/>
    <mergeCell ref="D751:D753"/>
    <mergeCell ref="G751:G753"/>
    <mergeCell ref="H751:H753"/>
    <mergeCell ref="A748:A750"/>
    <mergeCell ref="B748:B750"/>
    <mergeCell ref="C748:C750"/>
    <mergeCell ref="D748:D750"/>
    <mergeCell ref="G748:G750"/>
    <mergeCell ref="H748:H750"/>
    <mergeCell ref="A766:A769"/>
    <mergeCell ref="B766:B769"/>
    <mergeCell ref="C766:C769"/>
    <mergeCell ref="D766:D769"/>
    <mergeCell ref="G766:G769"/>
    <mergeCell ref="H766:H769"/>
    <mergeCell ref="A762:A765"/>
    <mergeCell ref="B762:B765"/>
    <mergeCell ref="C762:C765"/>
    <mergeCell ref="D762:D765"/>
    <mergeCell ref="G762:G765"/>
    <mergeCell ref="H762:H765"/>
    <mergeCell ref="A759:A761"/>
    <mergeCell ref="B759:B761"/>
    <mergeCell ref="C759:C761"/>
    <mergeCell ref="D759:D761"/>
    <mergeCell ref="G759:G761"/>
    <mergeCell ref="H759:H761"/>
    <mergeCell ref="A779:A781"/>
    <mergeCell ref="B779:B781"/>
    <mergeCell ref="C779:C781"/>
    <mergeCell ref="D779:D781"/>
    <mergeCell ref="G779:G781"/>
    <mergeCell ref="H779:H781"/>
    <mergeCell ref="A776:A778"/>
    <mergeCell ref="B776:B778"/>
    <mergeCell ref="C776:C778"/>
    <mergeCell ref="D776:D778"/>
    <mergeCell ref="G776:G778"/>
    <mergeCell ref="H776:H778"/>
    <mergeCell ref="A770:A775"/>
    <mergeCell ref="B770:B775"/>
    <mergeCell ref="C770:C775"/>
    <mergeCell ref="D770:D775"/>
    <mergeCell ref="G770:G775"/>
    <mergeCell ref="H770:H775"/>
    <mergeCell ref="A788:A790"/>
    <mergeCell ref="B788:B790"/>
    <mergeCell ref="C788:C790"/>
    <mergeCell ref="D788:D790"/>
    <mergeCell ref="G788:G790"/>
    <mergeCell ref="H788:H790"/>
    <mergeCell ref="A784:A786"/>
    <mergeCell ref="B784:B786"/>
    <mergeCell ref="C784:C785"/>
    <mergeCell ref="D784:D785"/>
    <mergeCell ref="G784:G785"/>
    <mergeCell ref="H784:H786"/>
    <mergeCell ref="A782:A783"/>
    <mergeCell ref="B782:B783"/>
    <mergeCell ref="C782:C783"/>
    <mergeCell ref="D782:D783"/>
    <mergeCell ref="G782:G783"/>
    <mergeCell ref="H782:H783"/>
    <mergeCell ref="A797:A798"/>
    <mergeCell ref="B797:B798"/>
    <mergeCell ref="C797:C798"/>
    <mergeCell ref="D797:D798"/>
    <mergeCell ref="G797:G798"/>
    <mergeCell ref="H797:H798"/>
    <mergeCell ref="A793:A796"/>
    <mergeCell ref="B793:B796"/>
    <mergeCell ref="C793:C796"/>
    <mergeCell ref="D793:D796"/>
    <mergeCell ref="G793:G796"/>
    <mergeCell ref="H793:H796"/>
    <mergeCell ref="A791:A792"/>
    <mergeCell ref="B791:B792"/>
    <mergeCell ref="C791:C792"/>
    <mergeCell ref="D791:D792"/>
    <mergeCell ref="G791:G792"/>
    <mergeCell ref="H791:H792"/>
    <mergeCell ref="A805:A809"/>
    <mergeCell ref="B805:B809"/>
    <mergeCell ref="C805:C809"/>
    <mergeCell ref="D805:D809"/>
    <mergeCell ref="G805:G809"/>
    <mergeCell ref="H805:H809"/>
    <mergeCell ref="A802:A804"/>
    <mergeCell ref="B802:B804"/>
    <mergeCell ref="C802:C804"/>
    <mergeCell ref="D802:D804"/>
    <mergeCell ref="G802:G804"/>
    <mergeCell ref="H802:H804"/>
    <mergeCell ref="A800:A801"/>
    <mergeCell ref="B800:B801"/>
    <mergeCell ref="C800:C801"/>
    <mergeCell ref="D800:D801"/>
    <mergeCell ref="G800:G801"/>
    <mergeCell ref="H800:H801"/>
    <mergeCell ref="I814:I816"/>
    <mergeCell ref="A817:A820"/>
    <mergeCell ref="B817:B820"/>
    <mergeCell ref="C817:C820"/>
    <mergeCell ref="D817:D820"/>
    <mergeCell ref="G817:G820"/>
    <mergeCell ref="H817:H820"/>
    <mergeCell ref="A814:A816"/>
    <mergeCell ref="B814:B816"/>
    <mergeCell ref="C814:C816"/>
    <mergeCell ref="D814:D816"/>
    <mergeCell ref="G814:G816"/>
    <mergeCell ref="H814:H816"/>
    <mergeCell ref="A810:A811"/>
    <mergeCell ref="B810:B811"/>
    <mergeCell ref="H810:H811"/>
    <mergeCell ref="A812:A813"/>
    <mergeCell ref="B812:B813"/>
    <mergeCell ref="C812:C813"/>
    <mergeCell ref="D812:D813"/>
    <mergeCell ref="G812:G813"/>
    <mergeCell ref="H812:H813"/>
    <mergeCell ref="A830:A831"/>
    <mergeCell ref="B830:B831"/>
    <mergeCell ref="C830:C831"/>
    <mergeCell ref="D830:D831"/>
    <mergeCell ref="G830:G831"/>
    <mergeCell ref="H830:H831"/>
    <mergeCell ref="A825:A829"/>
    <mergeCell ref="B825:B829"/>
    <mergeCell ref="H825:H829"/>
    <mergeCell ref="C828:C829"/>
    <mergeCell ref="D828:D829"/>
    <mergeCell ref="G828:G829"/>
    <mergeCell ref="A821:A823"/>
    <mergeCell ref="B821:B823"/>
    <mergeCell ref="C821:C823"/>
    <mergeCell ref="D821:D823"/>
    <mergeCell ref="G821:G823"/>
    <mergeCell ref="H821:H823"/>
    <mergeCell ref="A839:A843"/>
    <mergeCell ref="B839:B843"/>
    <mergeCell ref="C839:C842"/>
    <mergeCell ref="D839:D842"/>
    <mergeCell ref="G839:G842"/>
    <mergeCell ref="H839:H843"/>
    <mergeCell ref="A834:A838"/>
    <mergeCell ref="B834:B838"/>
    <mergeCell ref="C834:C838"/>
    <mergeCell ref="D834:D838"/>
    <mergeCell ref="G834:G838"/>
    <mergeCell ref="H834:H838"/>
    <mergeCell ref="A832:A833"/>
    <mergeCell ref="B832:B833"/>
    <mergeCell ref="C832:C833"/>
    <mergeCell ref="D832:D833"/>
    <mergeCell ref="G832:G833"/>
    <mergeCell ref="H832:H833"/>
    <mergeCell ref="A868:A870"/>
    <mergeCell ref="B868:B870"/>
    <mergeCell ref="C868:C870"/>
    <mergeCell ref="D868:D870"/>
    <mergeCell ref="G868:G870"/>
    <mergeCell ref="H868:H870"/>
    <mergeCell ref="A863:A867"/>
    <mergeCell ref="B863:B867"/>
    <mergeCell ref="C863:C866"/>
    <mergeCell ref="D863:D866"/>
    <mergeCell ref="G863:G866"/>
    <mergeCell ref="H863:H867"/>
    <mergeCell ref="D850:D855"/>
    <mergeCell ref="G850:G855"/>
    <mergeCell ref="C856:C857"/>
    <mergeCell ref="D856:D857"/>
    <mergeCell ref="G856:G857"/>
    <mergeCell ref="C858:C862"/>
    <mergeCell ref="D858:D862"/>
    <mergeCell ref="G858:G862"/>
    <mergeCell ref="A844:A862"/>
    <mergeCell ref="B844:B862"/>
    <mergeCell ref="C844:C845"/>
    <mergeCell ref="D844:D845"/>
    <mergeCell ref="G844:G845"/>
    <mergeCell ref="H844:H862"/>
    <mergeCell ref="C846:C849"/>
    <mergeCell ref="D846:D849"/>
    <mergeCell ref="G846:G849"/>
    <mergeCell ref="C850:C855"/>
    <mergeCell ref="A877:A881"/>
    <mergeCell ref="B877:B881"/>
    <mergeCell ref="C877:C881"/>
    <mergeCell ref="D877:D881"/>
    <mergeCell ref="G877:G881"/>
    <mergeCell ref="H877:H881"/>
    <mergeCell ref="A874:A876"/>
    <mergeCell ref="B874:B876"/>
    <mergeCell ref="C874:C876"/>
    <mergeCell ref="D874:D876"/>
    <mergeCell ref="G874:G876"/>
    <mergeCell ref="H874:H876"/>
    <mergeCell ref="A871:A873"/>
    <mergeCell ref="B871:B873"/>
    <mergeCell ref="C871:C873"/>
    <mergeCell ref="D871:D873"/>
    <mergeCell ref="G871:G873"/>
    <mergeCell ref="H871:H873"/>
    <mergeCell ref="A890:A892"/>
    <mergeCell ref="B890:B892"/>
    <mergeCell ref="C890:C892"/>
    <mergeCell ref="D890:D892"/>
    <mergeCell ref="G890:G892"/>
    <mergeCell ref="H890:H892"/>
    <mergeCell ref="A887:A889"/>
    <mergeCell ref="B887:B889"/>
    <mergeCell ref="C887:C889"/>
    <mergeCell ref="D887:D889"/>
    <mergeCell ref="G887:G889"/>
    <mergeCell ref="H887:H889"/>
    <mergeCell ref="A882:A886"/>
    <mergeCell ref="B882:B886"/>
    <mergeCell ref="C882:C886"/>
    <mergeCell ref="D882:D886"/>
    <mergeCell ref="G882:G886"/>
    <mergeCell ref="H882:H886"/>
    <mergeCell ref="A903:A905"/>
    <mergeCell ref="B903:B905"/>
    <mergeCell ref="C903:C905"/>
    <mergeCell ref="D903:D905"/>
    <mergeCell ref="G903:G905"/>
    <mergeCell ref="H903:H905"/>
    <mergeCell ref="A900:A902"/>
    <mergeCell ref="B900:B902"/>
    <mergeCell ref="C900:C902"/>
    <mergeCell ref="D900:D902"/>
    <mergeCell ref="G900:G902"/>
    <mergeCell ref="H900:H902"/>
    <mergeCell ref="A893:A898"/>
    <mergeCell ref="B893:B898"/>
    <mergeCell ref="C893:C898"/>
    <mergeCell ref="D893:D898"/>
    <mergeCell ref="G893:G898"/>
    <mergeCell ref="H893:H898"/>
    <mergeCell ref="A913:A917"/>
    <mergeCell ref="B913:B917"/>
    <mergeCell ref="C913:C917"/>
    <mergeCell ref="D913:D917"/>
    <mergeCell ref="G913:G917"/>
    <mergeCell ref="H913:H917"/>
    <mergeCell ref="A909:A912"/>
    <mergeCell ref="B909:B912"/>
    <mergeCell ref="C909:C912"/>
    <mergeCell ref="D909:D912"/>
    <mergeCell ref="G909:G912"/>
    <mergeCell ref="H909:H912"/>
    <mergeCell ref="A906:A908"/>
    <mergeCell ref="B906:B908"/>
    <mergeCell ref="C906:C908"/>
    <mergeCell ref="D906:D908"/>
    <mergeCell ref="G906:G908"/>
    <mergeCell ref="H906:H908"/>
    <mergeCell ref="A927:A932"/>
    <mergeCell ref="B927:B932"/>
    <mergeCell ref="C927:C932"/>
    <mergeCell ref="D927:D932"/>
    <mergeCell ref="G927:G932"/>
    <mergeCell ref="H927:H932"/>
    <mergeCell ref="A923:A926"/>
    <mergeCell ref="B923:B926"/>
    <mergeCell ref="C923:C926"/>
    <mergeCell ref="D923:D926"/>
    <mergeCell ref="G923:G926"/>
    <mergeCell ref="H923:H926"/>
    <mergeCell ref="A918:A922"/>
    <mergeCell ref="B918:B922"/>
    <mergeCell ref="C918:C922"/>
    <mergeCell ref="D918:D922"/>
    <mergeCell ref="G918:G922"/>
    <mergeCell ref="H918:H922"/>
    <mergeCell ref="A942:A946"/>
    <mergeCell ref="B942:B946"/>
    <mergeCell ref="C942:C945"/>
    <mergeCell ref="D942:D945"/>
    <mergeCell ref="G942:G945"/>
    <mergeCell ref="H942:H946"/>
    <mergeCell ref="A938:A941"/>
    <mergeCell ref="B938:B941"/>
    <mergeCell ref="C938:C939"/>
    <mergeCell ref="D938:D939"/>
    <mergeCell ref="G938:G939"/>
    <mergeCell ref="H938:H941"/>
    <mergeCell ref="C940:C941"/>
    <mergeCell ref="D940:D941"/>
    <mergeCell ref="G940:G941"/>
    <mergeCell ref="A933:A937"/>
    <mergeCell ref="B933:B937"/>
    <mergeCell ref="C933:C937"/>
    <mergeCell ref="D933:D937"/>
    <mergeCell ref="G933:G937"/>
    <mergeCell ref="H933:H937"/>
    <mergeCell ref="A954:A956"/>
    <mergeCell ref="B954:B956"/>
    <mergeCell ref="C954:C956"/>
    <mergeCell ref="D954:D956"/>
    <mergeCell ref="G954:G956"/>
    <mergeCell ref="H954:H956"/>
    <mergeCell ref="A949:A952"/>
    <mergeCell ref="B949:B952"/>
    <mergeCell ref="C949:C952"/>
    <mergeCell ref="D949:D952"/>
    <mergeCell ref="G949:G952"/>
    <mergeCell ref="H949:H952"/>
    <mergeCell ref="A947:A948"/>
    <mergeCell ref="B947:B948"/>
    <mergeCell ref="C947:C948"/>
    <mergeCell ref="D947:D948"/>
    <mergeCell ref="G947:G948"/>
    <mergeCell ref="H947:H948"/>
    <mergeCell ref="A963:A965"/>
    <mergeCell ref="B963:B965"/>
    <mergeCell ref="H963:H965"/>
    <mergeCell ref="I963:I965"/>
    <mergeCell ref="A966:A967"/>
    <mergeCell ref="B966:B967"/>
    <mergeCell ref="C966:C967"/>
    <mergeCell ref="D966:D967"/>
    <mergeCell ref="G966:G967"/>
    <mergeCell ref="H966:H967"/>
    <mergeCell ref="A961:A962"/>
    <mergeCell ref="B961:B962"/>
    <mergeCell ref="C961:C962"/>
    <mergeCell ref="D961:D962"/>
    <mergeCell ref="G961:G962"/>
    <mergeCell ref="H961:H962"/>
    <mergeCell ref="A957:A960"/>
    <mergeCell ref="B957:B960"/>
    <mergeCell ref="C957:C960"/>
    <mergeCell ref="D957:D960"/>
    <mergeCell ref="G957:G960"/>
    <mergeCell ref="H957:H960"/>
    <mergeCell ref="A979:A980"/>
    <mergeCell ref="B979:B980"/>
    <mergeCell ref="H979:H980"/>
    <mergeCell ref="A981:A983"/>
    <mergeCell ref="B981:B983"/>
    <mergeCell ref="C981:C983"/>
    <mergeCell ref="D981:D983"/>
    <mergeCell ref="G981:G983"/>
    <mergeCell ref="H981:H983"/>
    <mergeCell ref="A972:A978"/>
    <mergeCell ref="B972:B978"/>
    <mergeCell ref="C972:C978"/>
    <mergeCell ref="D972:D978"/>
    <mergeCell ref="G972:G978"/>
    <mergeCell ref="H972:H978"/>
    <mergeCell ref="I966:I967"/>
    <mergeCell ref="A968:A971"/>
    <mergeCell ref="B968:B971"/>
    <mergeCell ref="C968:C971"/>
    <mergeCell ref="D968:D971"/>
    <mergeCell ref="G968:G971"/>
    <mergeCell ref="H968:H971"/>
    <mergeCell ref="A992:A993"/>
    <mergeCell ref="B992:B993"/>
    <mergeCell ref="H992:H993"/>
    <mergeCell ref="A994:A995"/>
    <mergeCell ref="B994:B995"/>
    <mergeCell ref="C994:C995"/>
    <mergeCell ref="D994:D995"/>
    <mergeCell ref="G994:G995"/>
    <mergeCell ref="H994:H995"/>
    <mergeCell ref="I985:I986"/>
    <mergeCell ref="A987:A988"/>
    <mergeCell ref="B987:B988"/>
    <mergeCell ref="H987:H988"/>
    <mergeCell ref="A989:A991"/>
    <mergeCell ref="B989:B991"/>
    <mergeCell ref="C989:C991"/>
    <mergeCell ref="D989:D991"/>
    <mergeCell ref="G989:G991"/>
    <mergeCell ref="H989:H991"/>
    <mergeCell ref="A985:A986"/>
    <mergeCell ref="B985:B986"/>
    <mergeCell ref="C985:C986"/>
    <mergeCell ref="D985:D986"/>
    <mergeCell ref="G985:G986"/>
    <mergeCell ref="H985:H986"/>
    <mergeCell ref="A1002:A1006"/>
    <mergeCell ref="B1002:B1006"/>
    <mergeCell ref="C1002:C1003"/>
    <mergeCell ref="D1002:D1003"/>
    <mergeCell ref="G1002:G1003"/>
    <mergeCell ref="H1002:H1006"/>
    <mergeCell ref="C1005:C1006"/>
    <mergeCell ref="D1005:D1006"/>
    <mergeCell ref="G1005:G1006"/>
    <mergeCell ref="A998:A1000"/>
    <mergeCell ref="B998:B1000"/>
    <mergeCell ref="C998:C999"/>
    <mergeCell ref="D998:D999"/>
    <mergeCell ref="G998:G999"/>
    <mergeCell ref="H998:H1000"/>
    <mergeCell ref="I994:I995"/>
    <mergeCell ref="A996:A997"/>
    <mergeCell ref="B996:B997"/>
    <mergeCell ref="C996:C997"/>
    <mergeCell ref="D996:D997"/>
    <mergeCell ref="G996:G997"/>
    <mergeCell ref="H996:H997"/>
    <mergeCell ref="A1014:A1016"/>
    <mergeCell ref="B1014:B1016"/>
    <mergeCell ref="C1014:C1016"/>
    <mergeCell ref="D1014:D1016"/>
    <mergeCell ref="G1014:G1016"/>
    <mergeCell ref="H1014:H1016"/>
    <mergeCell ref="A1011:A1013"/>
    <mergeCell ref="B1011:B1013"/>
    <mergeCell ref="C1011:C1013"/>
    <mergeCell ref="D1011:D1013"/>
    <mergeCell ref="G1011:G1013"/>
    <mergeCell ref="H1011:H1013"/>
    <mergeCell ref="A1007:A1010"/>
    <mergeCell ref="B1007:B1010"/>
    <mergeCell ref="C1007:C1008"/>
    <mergeCell ref="D1007:D1008"/>
    <mergeCell ref="G1007:G1008"/>
    <mergeCell ref="H1007:H1010"/>
    <mergeCell ref="C1009:C1010"/>
    <mergeCell ref="D1009:D1010"/>
    <mergeCell ref="G1009:G1010"/>
    <mergeCell ref="A1024:A1025"/>
    <mergeCell ref="B1024:B1025"/>
    <mergeCell ref="C1024:C1025"/>
    <mergeCell ref="D1024:D1025"/>
    <mergeCell ref="G1024:G1025"/>
    <mergeCell ref="H1024:H1025"/>
    <mergeCell ref="A1022:A1023"/>
    <mergeCell ref="B1022:B1023"/>
    <mergeCell ref="C1022:C1023"/>
    <mergeCell ref="D1022:D1023"/>
    <mergeCell ref="G1022:G1023"/>
    <mergeCell ref="H1022:H1023"/>
    <mergeCell ref="A1017:A1020"/>
    <mergeCell ref="B1017:B1020"/>
    <mergeCell ref="C1017:C1020"/>
    <mergeCell ref="D1017:D1020"/>
    <mergeCell ref="G1017:G1020"/>
    <mergeCell ref="H1017:H1020"/>
    <mergeCell ref="A1031:A1032"/>
    <mergeCell ref="B1031:B1032"/>
    <mergeCell ref="C1031:C1032"/>
    <mergeCell ref="D1031:D1032"/>
    <mergeCell ref="G1031:G1032"/>
    <mergeCell ref="H1031:H1032"/>
    <mergeCell ref="A1029:A1030"/>
    <mergeCell ref="B1029:B1030"/>
    <mergeCell ref="C1029:C1030"/>
    <mergeCell ref="D1029:D1030"/>
    <mergeCell ref="G1029:G1030"/>
    <mergeCell ref="H1029:H1030"/>
    <mergeCell ref="A1026:A1028"/>
    <mergeCell ref="B1026:B1028"/>
    <mergeCell ref="C1026:C1028"/>
    <mergeCell ref="D1026:D1028"/>
    <mergeCell ref="G1026:G1028"/>
    <mergeCell ref="H1026:H1028"/>
    <mergeCell ref="A1037:A1041"/>
    <mergeCell ref="B1037:B1041"/>
    <mergeCell ref="C1037:C1039"/>
    <mergeCell ref="D1037:D1039"/>
    <mergeCell ref="G1037:G1039"/>
    <mergeCell ref="H1037:H1041"/>
    <mergeCell ref="A1035:A1036"/>
    <mergeCell ref="B1035:B1036"/>
    <mergeCell ref="C1035:C1036"/>
    <mergeCell ref="D1035:D1036"/>
    <mergeCell ref="G1035:G1036"/>
    <mergeCell ref="H1035:H1036"/>
    <mergeCell ref="A1033:A1034"/>
    <mergeCell ref="B1033:B1034"/>
    <mergeCell ref="C1033:C1034"/>
    <mergeCell ref="D1033:D1034"/>
    <mergeCell ref="G1033:G1034"/>
    <mergeCell ref="H1033:H1034"/>
    <mergeCell ref="A1048:A1049"/>
    <mergeCell ref="B1048:B1049"/>
    <mergeCell ref="C1048:C1049"/>
    <mergeCell ref="D1048:D1049"/>
    <mergeCell ref="G1048:G1049"/>
    <mergeCell ref="H1048:H1049"/>
    <mergeCell ref="A1044:A1045"/>
    <mergeCell ref="B1044:B1045"/>
    <mergeCell ref="H1044:H1045"/>
    <mergeCell ref="A1046:A1047"/>
    <mergeCell ref="B1046:B1047"/>
    <mergeCell ref="C1046:C1047"/>
    <mergeCell ref="D1046:D1047"/>
    <mergeCell ref="G1046:G1047"/>
    <mergeCell ref="H1046:H1047"/>
    <mergeCell ref="A1042:A1043"/>
    <mergeCell ref="B1042:B1043"/>
    <mergeCell ref="C1042:C1043"/>
    <mergeCell ref="D1042:D1043"/>
    <mergeCell ref="G1042:G1043"/>
    <mergeCell ref="H1042:H1043"/>
    <mergeCell ref="A1055:A1056"/>
    <mergeCell ref="B1055:B1056"/>
    <mergeCell ref="C1055:C1056"/>
    <mergeCell ref="D1055:D1056"/>
    <mergeCell ref="G1055:G1056"/>
    <mergeCell ref="H1055:H1056"/>
    <mergeCell ref="A1052:A1054"/>
    <mergeCell ref="B1052:B1054"/>
    <mergeCell ref="C1052:C1054"/>
    <mergeCell ref="D1052:D1054"/>
    <mergeCell ref="G1052:G1054"/>
    <mergeCell ref="H1052:H1054"/>
    <mergeCell ref="A1050:A1051"/>
    <mergeCell ref="B1050:B1051"/>
    <mergeCell ref="C1050:C1051"/>
    <mergeCell ref="D1050:D1051"/>
    <mergeCell ref="G1050:G1051"/>
    <mergeCell ref="H1050:H1051"/>
    <mergeCell ref="A1064:A1068"/>
    <mergeCell ref="B1064:B1068"/>
    <mergeCell ref="H1064:H1068"/>
    <mergeCell ref="C1065:C1067"/>
    <mergeCell ref="D1065:D1067"/>
    <mergeCell ref="G1065:G1067"/>
    <mergeCell ref="A1059:A1063"/>
    <mergeCell ref="B1059:B1063"/>
    <mergeCell ref="C1059:C1060"/>
    <mergeCell ref="D1059:D1060"/>
    <mergeCell ref="G1059:G1060"/>
    <mergeCell ref="H1059:H1063"/>
    <mergeCell ref="C1061:C1063"/>
    <mergeCell ref="D1061:D1063"/>
    <mergeCell ref="G1061:G1063"/>
    <mergeCell ref="A1057:A1058"/>
    <mergeCell ref="B1057:B1058"/>
    <mergeCell ref="C1057:C1058"/>
    <mergeCell ref="D1057:D1058"/>
    <mergeCell ref="G1057:G1058"/>
    <mergeCell ref="H1057:H1058"/>
    <mergeCell ref="D1077:D1078"/>
    <mergeCell ref="G1077:G1078"/>
    <mergeCell ref="A1079:A1082"/>
    <mergeCell ref="B1079:B1082"/>
    <mergeCell ref="C1079:C1080"/>
    <mergeCell ref="D1079:D1080"/>
    <mergeCell ref="G1079:G1080"/>
    <mergeCell ref="A1069:A1078"/>
    <mergeCell ref="B1069:B1078"/>
    <mergeCell ref="H1069:H1078"/>
    <mergeCell ref="C1071:C1072"/>
    <mergeCell ref="D1071:D1072"/>
    <mergeCell ref="G1071:G1072"/>
    <mergeCell ref="C1073:C1075"/>
    <mergeCell ref="D1073:D1075"/>
    <mergeCell ref="G1073:G1075"/>
    <mergeCell ref="C1077:C1078"/>
    <mergeCell ref="H1090:H1093"/>
    <mergeCell ref="A1094:A1097"/>
    <mergeCell ref="B1094:B1097"/>
    <mergeCell ref="C1094:C1097"/>
    <mergeCell ref="D1094:D1097"/>
    <mergeCell ref="G1094:G1097"/>
    <mergeCell ref="H1094:H1097"/>
    <mergeCell ref="C1086:C1089"/>
    <mergeCell ref="D1086:D1089"/>
    <mergeCell ref="G1086:G1089"/>
    <mergeCell ref="A1090:A1093"/>
    <mergeCell ref="B1090:B1093"/>
    <mergeCell ref="C1090:C1093"/>
    <mergeCell ref="D1090:D1093"/>
    <mergeCell ref="G1090:G1093"/>
    <mergeCell ref="H1079:H1082"/>
    <mergeCell ref="C1081:C1082"/>
    <mergeCell ref="D1081:D1082"/>
    <mergeCell ref="G1081:G1082"/>
    <mergeCell ref="A1083:A1089"/>
    <mergeCell ref="B1083:B1089"/>
    <mergeCell ref="C1083:C1085"/>
    <mergeCell ref="D1083:D1085"/>
    <mergeCell ref="G1083:G1085"/>
    <mergeCell ref="H1083:H1089"/>
    <mergeCell ref="A1111:A1113"/>
    <mergeCell ref="B1111:B1113"/>
    <mergeCell ref="C1111:C1113"/>
    <mergeCell ref="D1111:D1113"/>
    <mergeCell ref="G1111:G1113"/>
    <mergeCell ref="H1111:H1113"/>
    <mergeCell ref="A1106:A1110"/>
    <mergeCell ref="B1106:B1110"/>
    <mergeCell ref="C1106:C1110"/>
    <mergeCell ref="D1106:D1110"/>
    <mergeCell ref="G1106:G1110"/>
    <mergeCell ref="H1106:H1110"/>
    <mergeCell ref="A1098:A1105"/>
    <mergeCell ref="B1098:B1105"/>
    <mergeCell ref="C1098:C1102"/>
    <mergeCell ref="D1098:D1102"/>
    <mergeCell ref="G1098:G1102"/>
    <mergeCell ref="H1098:H1105"/>
    <mergeCell ref="C1103:C1105"/>
    <mergeCell ref="D1103:D1105"/>
    <mergeCell ref="G1103:G1105"/>
    <mergeCell ref="A1122:A1126"/>
    <mergeCell ref="B1122:B1126"/>
    <mergeCell ref="C1122:C1126"/>
    <mergeCell ref="D1122:D1126"/>
    <mergeCell ref="G1122:G1126"/>
    <mergeCell ref="H1122:H1126"/>
    <mergeCell ref="A1118:A1121"/>
    <mergeCell ref="B1118:B1121"/>
    <mergeCell ref="C1118:C1121"/>
    <mergeCell ref="D1118:D1121"/>
    <mergeCell ref="G1118:G1121"/>
    <mergeCell ref="H1118:H1121"/>
    <mergeCell ref="A1114:A1117"/>
    <mergeCell ref="B1114:B1117"/>
    <mergeCell ref="C1114:C1117"/>
    <mergeCell ref="D1114:D1117"/>
    <mergeCell ref="G1114:G1117"/>
    <mergeCell ref="H1114:H1117"/>
    <mergeCell ref="A1134:A1135"/>
    <mergeCell ref="B1134:B1135"/>
    <mergeCell ref="C1134:C1135"/>
    <mergeCell ref="D1134:D1135"/>
    <mergeCell ref="G1134:G1135"/>
    <mergeCell ref="H1134:H1135"/>
    <mergeCell ref="A1130:A1133"/>
    <mergeCell ref="B1130:B1133"/>
    <mergeCell ref="C1130:C1133"/>
    <mergeCell ref="D1130:D1133"/>
    <mergeCell ref="G1130:G1133"/>
    <mergeCell ref="H1130:H1133"/>
    <mergeCell ref="A1127:A1129"/>
    <mergeCell ref="B1127:B1129"/>
    <mergeCell ref="C1127:C1129"/>
    <mergeCell ref="D1127:D1129"/>
    <mergeCell ref="G1127:G1129"/>
    <mergeCell ref="H1127:H1129"/>
    <mergeCell ref="A1146:A1147"/>
    <mergeCell ref="B1146:B1147"/>
    <mergeCell ref="C1146:C1147"/>
    <mergeCell ref="D1146:D1147"/>
    <mergeCell ref="G1146:G1147"/>
    <mergeCell ref="H1146:H1147"/>
    <mergeCell ref="A1144:A1145"/>
    <mergeCell ref="B1144:B1145"/>
    <mergeCell ref="C1144:C1145"/>
    <mergeCell ref="D1144:D1145"/>
    <mergeCell ref="G1144:G1145"/>
    <mergeCell ref="H1144:H1145"/>
    <mergeCell ref="A1136:A1139"/>
    <mergeCell ref="B1136:B1139"/>
    <mergeCell ref="H1136:H1139"/>
    <mergeCell ref="A1140:A1142"/>
    <mergeCell ref="B1140:B1142"/>
    <mergeCell ref="C1140:C1142"/>
    <mergeCell ref="D1140:D1142"/>
    <mergeCell ref="G1140:G1142"/>
    <mergeCell ref="H1140:H1142"/>
    <mergeCell ref="A1156:A1157"/>
    <mergeCell ref="B1156:B1157"/>
    <mergeCell ref="C1156:C1157"/>
    <mergeCell ref="D1156:D1157"/>
    <mergeCell ref="G1156:G1157"/>
    <mergeCell ref="H1156:H1157"/>
    <mergeCell ref="A1152:A1155"/>
    <mergeCell ref="B1152:B1155"/>
    <mergeCell ref="C1152:C1155"/>
    <mergeCell ref="D1152:D1155"/>
    <mergeCell ref="G1152:G1155"/>
    <mergeCell ref="H1152:H1155"/>
    <mergeCell ref="A1148:A1149"/>
    <mergeCell ref="B1148:B1149"/>
    <mergeCell ref="C1148:C1149"/>
    <mergeCell ref="D1148:D1149"/>
    <mergeCell ref="G1148:G1149"/>
    <mergeCell ref="H1148:H1149"/>
    <mergeCell ref="A1167:A1168"/>
    <mergeCell ref="B1167:B1168"/>
    <mergeCell ref="C1167:C1168"/>
    <mergeCell ref="D1167:D1168"/>
    <mergeCell ref="G1167:G1168"/>
    <mergeCell ref="H1167:H1168"/>
    <mergeCell ref="A1165:A1166"/>
    <mergeCell ref="B1165:B1166"/>
    <mergeCell ref="C1165:C1166"/>
    <mergeCell ref="D1165:D1166"/>
    <mergeCell ref="G1165:G1166"/>
    <mergeCell ref="H1165:H1166"/>
    <mergeCell ref="A1158:A1164"/>
    <mergeCell ref="B1158:B1164"/>
    <mergeCell ref="C1158:C1160"/>
    <mergeCell ref="D1158:D1160"/>
    <mergeCell ref="G1158:G1160"/>
    <mergeCell ref="H1158:H1164"/>
    <mergeCell ref="C1161:C1164"/>
    <mergeCell ref="D1161:D1164"/>
    <mergeCell ref="G1161:G1164"/>
    <mergeCell ref="A1174:A1178"/>
    <mergeCell ref="B1174:B1178"/>
    <mergeCell ref="C1174:C1178"/>
    <mergeCell ref="D1174:D1178"/>
    <mergeCell ref="G1174:G1178"/>
    <mergeCell ref="H1174:H1178"/>
    <mergeCell ref="A1172:A1173"/>
    <mergeCell ref="B1172:B1173"/>
    <mergeCell ref="C1172:C1173"/>
    <mergeCell ref="D1172:D1173"/>
    <mergeCell ref="G1172:G1173"/>
    <mergeCell ref="H1172:H1173"/>
    <mergeCell ref="A1169:A1171"/>
    <mergeCell ref="B1169:B1171"/>
    <mergeCell ref="C1169:C1171"/>
    <mergeCell ref="D1169:D1171"/>
    <mergeCell ref="G1169:G1171"/>
    <mergeCell ref="H1169:H1171"/>
    <mergeCell ref="A1183:A1185"/>
    <mergeCell ref="B1183:B1185"/>
    <mergeCell ref="C1183:C1185"/>
    <mergeCell ref="D1183:D1185"/>
    <mergeCell ref="G1183:G1185"/>
    <mergeCell ref="H1183:H1185"/>
    <mergeCell ref="A1181:A1182"/>
    <mergeCell ref="B1181:B1182"/>
    <mergeCell ref="C1181:C1182"/>
    <mergeCell ref="D1181:D1182"/>
    <mergeCell ref="G1181:G1182"/>
    <mergeCell ref="H1181:H1182"/>
    <mergeCell ref="A1179:A1180"/>
    <mergeCell ref="B1179:B1180"/>
    <mergeCell ref="C1179:C1180"/>
    <mergeCell ref="D1179:D1180"/>
    <mergeCell ref="G1179:G1180"/>
    <mergeCell ref="H1179:H1180"/>
    <mergeCell ref="A1191:A1192"/>
    <mergeCell ref="B1191:B1192"/>
    <mergeCell ref="C1191:C1192"/>
    <mergeCell ref="D1191:D1192"/>
    <mergeCell ref="G1191:G1192"/>
    <mergeCell ref="H1191:H1192"/>
    <mergeCell ref="A1188:A1190"/>
    <mergeCell ref="B1188:B1190"/>
    <mergeCell ref="H1188:H1190"/>
    <mergeCell ref="C1189:C1190"/>
    <mergeCell ref="D1189:D1190"/>
    <mergeCell ref="G1189:G1190"/>
    <mergeCell ref="A1186:A1187"/>
    <mergeCell ref="B1186:B1187"/>
    <mergeCell ref="C1186:C1187"/>
    <mergeCell ref="D1186:D1187"/>
    <mergeCell ref="G1186:G1187"/>
    <mergeCell ref="H1186:H1187"/>
    <mergeCell ref="A1201:A1210"/>
    <mergeCell ref="B1201:B1210"/>
    <mergeCell ref="C1201:C1205"/>
    <mergeCell ref="D1201:D1210"/>
    <mergeCell ref="G1201:G1205"/>
    <mergeCell ref="H1201:H1210"/>
    <mergeCell ref="C1206:C1208"/>
    <mergeCell ref="G1206:G1208"/>
    <mergeCell ref="C1209:C1210"/>
    <mergeCell ref="G1209:G1210"/>
    <mergeCell ref="A1193:A1198"/>
    <mergeCell ref="B1193:B1198"/>
    <mergeCell ref="C1193:C1195"/>
    <mergeCell ref="D1193:D1195"/>
    <mergeCell ref="G1193:G1195"/>
    <mergeCell ref="H1193:H1198"/>
    <mergeCell ref="C1197:C1198"/>
    <mergeCell ref="D1197:D1198"/>
    <mergeCell ref="G1197:G1198"/>
    <mergeCell ref="A1218:A1222"/>
    <mergeCell ref="B1218:B1222"/>
    <mergeCell ref="C1218:C1221"/>
    <mergeCell ref="D1218:D1221"/>
    <mergeCell ref="G1218:G1221"/>
    <mergeCell ref="H1218:H1222"/>
    <mergeCell ref="A1214:A1217"/>
    <mergeCell ref="B1214:B1217"/>
    <mergeCell ref="C1214:C1217"/>
    <mergeCell ref="D1214:D1217"/>
    <mergeCell ref="G1214:G1217"/>
    <mergeCell ref="H1214:H1217"/>
    <mergeCell ref="A1211:A1213"/>
    <mergeCell ref="B1211:B1213"/>
    <mergeCell ref="C1211:C1213"/>
    <mergeCell ref="D1211:D1213"/>
    <mergeCell ref="G1211:G1213"/>
    <mergeCell ref="H1211:H1213"/>
    <mergeCell ref="A1227:A1228"/>
    <mergeCell ref="B1227:B1228"/>
    <mergeCell ref="C1227:C1228"/>
    <mergeCell ref="D1227:D1228"/>
    <mergeCell ref="G1227:G1228"/>
    <mergeCell ref="H1227:H1228"/>
    <mergeCell ref="A1225:A1226"/>
    <mergeCell ref="B1225:B1226"/>
    <mergeCell ref="C1225:C1226"/>
    <mergeCell ref="D1225:D1226"/>
    <mergeCell ref="G1225:G1226"/>
    <mergeCell ref="H1225:H1226"/>
    <mergeCell ref="A1223:A1224"/>
    <mergeCell ref="B1223:B1224"/>
    <mergeCell ref="C1223:C1224"/>
    <mergeCell ref="D1223:D1224"/>
    <mergeCell ref="G1223:G1224"/>
    <mergeCell ref="H1223:H1224"/>
    <mergeCell ref="A1241:A1242"/>
    <mergeCell ref="B1241:B1242"/>
    <mergeCell ref="C1241:C1242"/>
    <mergeCell ref="D1241:D1242"/>
    <mergeCell ref="G1241:G1242"/>
    <mergeCell ref="H1241:H1242"/>
    <mergeCell ref="A1234:A1239"/>
    <mergeCell ref="B1234:B1239"/>
    <mergeCell ref="C1234:C1237"/>
    <mergeCell ref="D1234:D1237"/>
    <mergeCell ref="G1234:G1237"/>
    <mergeCell ref="H1234:H1239"/>
    <mergeCell ref="C1238:C1239"/>
    <mergeCell ref="D1238:D1239"/>
    <mergeCell ref="G1238:G1239"/>
    <mergeCell ref="A1229:A1233"/>
    <mergeCell ref="B1229:B1233"/>
    <mergeCell ref="C1229:C1233"/>
    <mergeCell ref="D1229:D1233"/>
    <mergeCell ref="G1229:G1233"/>
    <mergeCell ref="H1229:H1233"/>
    <mergeCell ref="A1250:A1251"/>
    <mergeCell ref="B1250:B1251"/>
    <mergeCell ref="C1250:C1251"/>
    <mergeCell ref="D1250:D1251"/>
    <mergeCell ref="G1250:G1251"/>
    <mergeCell ref="H1250:H1251"/>
    <mergeCell ref="A1247:A1249"/>
    <mergeCell ref="B1247:B1249"/>
    <mergeCell ref="C1247:C1249"/>
    <mergeCell ref="D1247:D1249"/>
    <mergeCell ref="G1247:G1249"/>
    <mergeCell ref="H1247:H1249"/>
    <mergeCell ref="I1243:I1244"/>
    <mergeCell ref="A1245:A1246"/>
    <mergeCell ref="B1245:B1246"/>
    <mergeCell ref="C1245:C1246"/>
    <mergeCell ref="D1245:D1246"/>
    <mergeCell ref="G1245:G1246"/>
    <mergeCell ref="H1245:H1246"/>
    <mergeCell ref="A1243:A1244"/>
    <mergeCell ref="B1243:B1244"/>
    <mergeCell ref="C1243:C1244"/>
    <mergeCell ref="D1243:D1244"/>
    <mergeCell ref="G1243:G1244"/>
    <mergeCell ref="H1243:H1244"/>
    <mergeCell ref="A1262:A1264"/>
    <mergeCell ref="B1262:B1264"/>
    <mergeCell ref="H1262:H1264"/>
    <mergeCell ref="C1263:C1264"/>
    <mergeCell ref="D1263:D1264"/>
    <mergeCell ref="G1263:G1264"/>
    <mergeCell ref="A1257:A1261"/>
    <mergeCell ref="B1257:B1261"/>
    <mergeCell ref="C1257:C1261"/>
    <mergeCell ref="D1257:D1261"/>
    <mergeCell ref="G1257:G1261"/>
    <mergeCell ref="H1257:H1261"/>
    <mergeCell ref="A1252:A1256"/>
    <mergeCell ref="B1252:B1256"/>
    <mergeCell ref="H1252:H1256"/>
    <mergeCell ref="C1253:C1256"/>
    <mergeCell ref="D1253:D1256"/>
    <mergeCell ref="G1253:G1256"/>
    <mergeCell ref="A1282:A1283"/>
    <mergeCell ref="B1282:B1283"/>
    <mergeCell ref="C1282:C1283"/>
    <mergeCell ref="D1282:D1283"/>
    <mergeCell ref="G1282:G1283"/>
    <mergeCell ref="H1282:H1283"/>
    <mergeCell ref="I1265:I1271"/>
    <mergeCell ref="A1272:A1281"/>
    <mergeCell ref="B1272:B1281"/>
    <mergeCell ref="C1272:C1281"/>
    <mergeCell ref="D1272:D1281"/>
    <mergeCell ref="G1272:G1281"/>
    <mergeCell ref="H1272:H1281"/>
    <mergeCell ref="A1265:A1271"/>
    <mergeCell ref="B1265:B1271"/>
    <mergeCell ref="C1265:C1271"/>
    <mergeCell ref="D1265:D1271"/>
    <mergeCell ref="G1265:G1271"/>
    <mergeCell ref="H1265:H1271"/>
    <mergeCell ref="A1293:A1294"/>
    <mergeCell ref="B1293:B1294"/>
    <mergeCell ref="C1293:C1294"/>
    <mergeCell ref="D1293:D1294"/>
    <mergeCell ref="G1293:G1294"/>
    <mergeCell ref="H1293:H1294"/>
    <mergeCell ref="A1290:A1292"/>
    <mergeCell ref="B1290:B1292"/>
    <mergeCell ref="C1290:C1291"/>
    <mergeCell ref="D1290:D1291"/>
    <mergeCell ref="G1290:G1291"/>
    <mergeCell ref="H1290:H1292"/>
    <mergeCell ref="A1284:A1288"/>
    <mergeCell ref="B1284:B1288"/>
    <mergeCell ref="C1284:C1288"/>
    <mergeCell ref="D1284:D1288"/>
    <mergeCell ref="G1284:G1288"/>
    <mergeCell ref="H1284:H1288"/>
    <mergeCell ref="A1307:A1308"/>
    <mergeCell ref="B1307:B1308"/>
    <mergeCell ref="C1307:C1308"/>
    <mergeCell ref="D1307:D1308"/>
    <mergeCell ref="G1307:G1308"/>
    <mergeCell ref="H1307:H1308"/>
    <mergeCell ref="A1301:A1305"/>
    <mergeCell ref="B1301:B1305"/>
    <mergeCell ref="C1301:C1305"/>
    <mergeCell ref="D1301:D1305"/>
    <mergeCell ref="G1301:G1305"/>
    <mergeCell ref="H1301:H1305"/>
    <mergeCell ref="A1295:A1300"/>
    <mergeCell ref="B1295:B1300"/>
    <mergeCell ref="C1295:C1297"/>
    <mergeCell ref="D1295:D1297"/>
    <mergeCell ref="G1295:G1297"/>
    <mergeCell ref="H1295:H1300"/>
    <mergeCell ref="C1298:C1300"/>
    <mergeCell ref="D1298:D1300"/>
    <mergeCell ref="G1298:G1300"/>
    <mergeCell ref="A1314:A1317"/>
    <mergeCell ref="B1314:B1317"/>
    <mergeCell ref="C1314:C1317"/>
    <mergeCell ref="D1314:D1317"/>
    <mergeCell ref="G1314:G1317"/>
    <mergeCell ref="H1314:H1317"/>
    <mergeCell ref="A1311:A1313"/>
    <mergeCell ref="B1311:B1313"/>
    <mergeCell ref="C1311:C1313"/>
    <mergeCell ref="D1311:D1313"/>
    <mergeCell ref="G1311:G1313"/>
    <mergeCell ref="H1311:H1313"/>
    <mergeCell ref="A1309:A1310"/>
    <mergeCell ref="B1309:B1310"/>
    <mergeCell ref="C1309:C1310"/>
    <mergeCell ref="D1309:D1310"/>
    <mergeCell ref="G1309:G1310"/>
    <mergeCell ref="H1309:H1310"/>
    <mergeCell ref="A1327:A1330"/>
    <mergeCell ref="B1327:B1330"/>
    <mergeCell ref="H1327:H1330"/>
    <mergeCell ref="C1328:C1329"/>
    <mergeCell ref="D1328:D1329"/>
    <mergeCell ref="G1328:G1329"/>
    <mergeCell ref="A1322:A1326"/>
    <mergeCell ref="B1322:B1326"/>
    <mergeCell ref="C1322:C1323"/>
    <mergeCell ref="D1322:D1323"/>
    <mergeCell ref="G1322:G1323"/>
    <mergeCell ref="H1322:H1326"/>
    <mergeCell ref="C1324:C1325"/>
    <mergeCell ref="D1324:D1325"/>
    <mergeCell ref="G1324:G1325"/>
    <mergeCell ref="A1318:A1321"/>
    <mergeCell ref="B1318:B1321"/>
    <mergeCell ref="C1318:C1321"/>
    <mergeCell ref="D1318:D1321"/>
    <mergeCell ref="G1318:G1321"/>
    <mergeCell ref="H1318:H1321"/>
    <mergeCell ref="I1333:I1336"/>
    <mergeCell ref="A1337:A1339"/>
    <mergeCell ref="B1337:B1339"/>
    <mergeCell ref="C1337:C1339"/>
    <mergeCell ref="D1337:D1339"/>
    <mergeCell ref="G1337:G1339"/>
    <mergeCell ref="H1337:H1339"/>
    <mergeCell ref="A1333:A1336"/>
    <mergeCell ref="B1333:B1336"/>
    <mergeCell ref="C1333:C1336"/>
    <mergeCell ref="D1333:D1336"/>
    <mergeCell ref="G1333:G1336"/>
    <mergeCell ref="H1333:H1336"/>
    <mergeCell ref="A1331:A1332"/>
    <mergeCell ref="B1331:B1332"/>
    <mergeCell ref="C1331:C1332"/>
    <mergeCell ref="D1331:D1332"/>
    <mergeCell ref="G1331:G1332"/>
    <mergeCell ref="H1331:H1332"/>
    <mergeCell ref="A1347:A1349"/>
    <mergeCell ref="B1347:B1349"/>
    <mergeCell ref="C1347:C1349"/>
    <mergeCell ref="D1347:D1349"/>
    <mergeCell ref="G1347:G1349"/>
    <mergeCell ref="H1347:H1349"/>
    <mergeCell ref="A1343:A1346"/>
    <mergeCell ref="B1343:B1346"/>
    <mergeCell ref="C1343:C1346"/>
    <mergeCell ref="D1343:D1346"/>
    <mergeCell ref="G1343:G1346"/>
    <mergeCell ref="H1343:H1346"/>
    <mergeCell ref="A1340:A1342"/>
    <mergeCell ref="B1340:B1342"/>
    <mergeCell ref="C1340:C1342"/>
    <mergeCell ref="D1340:D1342"/>
    <mergeCell ref="G1340:G1342"/>
    <mergeCell ref="H1340:H1342"/>
    <mergeCell ref="A1358:A1360"/>
    <mergeCell ref="B1358:B1360"/>
    <mergeCell ref="C1358:C1360"/>
    <mergeCell ref="D1358:D1360"/>
    <mergeCell ref="G1358:G1360"/>
    <mergeCell ref="H1358:H1360"/>
    <mergeCell ref="A1352:A1357"/>
    <mergeCell ref="B1352:B1357"/>
    <mergeCell ref="H1352:H1357"/>
    <mergeCell ref="C1353:C1355"/>
    <mergeCell ref="D1353:D1355"/>
    <mergeCell ref="G1353:G1355"/>
    <mergeCell ref="C1356:C1357"/>
    <mergeCell ref="D1356:D1357"/>
    <mergeCell ref="G1356:G1357"/>
    <mergeCell ref="A1350:A1351"/>
    <mergeCell ref="B1350:B1351"/>
    <mergeCell ref="C1350:C1351"/>
    <mergeCell ref="D1350:D1351"/>
    <mergeCell ref="G1350:G1351"/>
    <mergeCell ref="H1350:H1351"/>
    <mergeCell ref="D1368:D1370"/>
    <mergeCell ref="G1368:G1370"/>
    <mergeCell ref="A1371:A1372"/>
    <mergeCell ref="B1371:B1372"/>
    <mergeCell ref="C1371:C1372"/>
    <mergeCell ref="D1371:D1372"/>
    <mergeCell ref="G1371:G1372"/>
    <mergeCell ref="A1361:A1370"/>
    <mergeCell ref="B1361:B1370"/>
    <mergeCell ref="C1361:C1365"/>
    <mergeCell ref="D1361:D1365"/>
    <mergeCell ref="G1361:G1365"/>
    <mergeCell ref="H1361:H1370"/>
    <mergeCell ref="C1366:C1367"/>
    <mergeCell ref="D1366:D1367"/>
    <mergeCell ref="G1366:G1367"/>
    <mergeCell ref="C1368:C1370"/>
    <mergeCell ref="A1378:A1383"/>
    <mergeCell ref="B1378:B1383"/>
    <mergeCell ref="C1378:C1383"/>
    <mergeCell ref="D1378:D1383"/>
    <mergeCell ref="G1378:G1383"/>
    <mergeCell ref="H1378:H1383"/>
    <mergeCell ref="A1376:A1377"/>
    <mergeCell ref="B1376:B1377"/>
    <mergeCell ref="C1376:C1377"/>
    <mergeCell ref="D1376:D1377"/>
    <mergeCell ref="G1376:G1377"/>
    <mergeCell ref="H1376:H1377"/>
    <mergeCell ref="H1371:H1372"/>
    <mergeCell ref="A1373:A1375"/>
    <mergeCell ref="B1373:B1375"/>
    <mergeCell ref="C1373:C1375"/>
    <mergeCell ref="D1373:D1375"/>
    <mergeCell ref="G1373:G1375"/>
    <mergeCell ref="H1373:H1375"/>
    <mergeCell ref="A1390:A1393"/>
    <mergeCell ref="B1390:B1393"/>
    <mergeCell ref="C1390:C1393"/>
    <mergeCell ref="D1390:D1393"/>
    <mergeCell ref="G1390:G1393"/>
    <mergeCell ref="H1390:H1393"/>
    <mergeCell ref="A1387:A1388"/>
    <mergeCell ref="B1387:B1388"/>
    <mergeCell ref="C1387:C1388"/>
    <mergeCell ref="D1387:D1388"/>
    <mergeCell ref="G1387:G1388"/>
    <mergeCell ref="H1387:H1388"/>
    <mergeCell ref="A1384:A1386"/>
    <mergeCell ref="B1384:B1386"/>
    <mergeCell ref="C1384:C1386"/>
    <mergeCell ref="D1384:D1386"/>
    <mergeCell ref="G1384:G1386"/>
    <mergeCell ref="H1384:H1386"/>
    <mergeCell ref="A1403:A1408"/>
    <mergeCell ref="B1403:B1408"/>
    <mergeCell ref="C1403:C1405"/>
    <mergeCell ref="D1403:D1405"/>
    <mergeCell ref="G1403:G1405"/>
    <mergeCell ref="H1403:H1408"/>
    <mergeCell ref="C1406:C1407"/>
    <mergeCell ref="D1406:D1407"/>
    <mergeCell ref="G1406:G1407"/>
    <mergeCell ref="A1398:A1402"/>
    <mergeCell ref="B1398:B1402"/>
    <mergeCell ref="C1398:C1400"/>
    <mergeCell ref="D1398:D1400"/>
    <mergeCell ref="G1398:G1400"/>
    <mergeCell ref="H1398:H1402"/>
    <mergeCell ref="A1394:A1397"/>
    <mergeCell ref="B1394:B1397"/>
    <mergeCell ref="C1394:C1397"/>
    <mergeCell ref="D1394:D1397"/>
    <mergeCell ref="G1394:G1397"/>
    <mergeCell ref="H1394:H1397"/>
    <mergeCell ref="A1419:A1420"/>
    <mergeCell ref="B1419:B1420"/>
    <mergeCell ref="C1419:C1420"/>
    <mergeCell ref="D1419:D1420"/>
    <mergeCell ref="G1419:G1420"/>
    <mergeCell ref="H1419:H1420"/>
    <mergeCell ref="A1414:A1418"/>
    <mergeCell ref="B1414:B1418"/>
    <mergeCell ref="C1414:C1418"/>
    <mergeCell ref="D1414:D1418"/>
    <mergeCell ref="G1414:G1418"/>
    <mergeCell ref="H1414:H1418"/>
    <mergeCell ref="A1410:A1413"/>
    <mergeCell ref="B1410:B1413"/>
    <mergeCell ref="C1410:C1413"/>
    <mergeCell ref="D1410:D1413"/>
    <mergeCell ref="G1410:G1413"/>
    <mergeCell ref="H1410:H1413"/>
    <mergeCell ref="D1433:D1436"/>
    <mergeCell ref="G1433:G1436"/>
    <mergeCell ref="A1438:A1444"/>
    <mergeCell ref="B1438:B1444"/>
    <mergeCell ref="C1438:C1441"/>
    <mergeCell ref="D1438:D1441"/>
    <mergeCell ref="G1438:G1441"/>
    <mergeCell ref="A1421:A1422"/>
    <mergeCell ref="B1421:B1422"/>
    <mergeCell ref="H1421:H1422"/>
    <mergeCell ref="A1423:A1436"/>
    <mergeCell ref="B1423:B1436"/>
    <mergeCell ref="C1423:C1430"/>
    <mergeCell ref="D1423:D1430"/>
    <mergeCell ref="G1423:G1430"/>
    <mergeCell ref="H1423:H1436"/>
    <mergeCell ref="C1433:C1436"/>
    <mergeCell ref="A1456:A1457"/>
    <mergeCell ref="B1456:B1457"/>
    <mergeCell ref="C1456:C1457"/>
    <mergeCell ref="D1456:D1457"/>
    <mergeCell ref="G1456:G1457"/>
    <mergeCell ref="H1456:H1457"/>
    <mergeCell ref="A1452:A1455"/>
    <mergeCell ref="B1452:B1455"/>
    <mergeCell ref="H1452:H1455"/>
    <mergeCell ref="C1453:C1455"/>
    <mergeCell ref="D1453:D1455"/>
    <mergeCell ref="G1453:G1455"/>
    <mergeCell ref="H1438:H1444"/>
    <mergeCell ref="C1442:C1444"/>
    <mergeCell ref="D1442:D1444"/>
    <mergeCell ref="G1442:G1444"/>
    <mergeCell ref="A1445:A1450"/>
    <mergeCell ref="B1445:B1450"/>
    <mergeCell ref="C1445:C1450"/>
    <mergeCell ref="D1445:D1450"/>
    <mergeCell ref="G1445:G1450"/>
    <mergeCell ref="H1445:H1450"/>
    <mergeCell ref="A1464:A1467"/>
    <mergeCell ref="B1464:B1467"/>
    <mergeCell ref="C1464:C1467"/>
    <mergeCell ref="D1464:D1467"/>
    <mergeCell ref="G1464:G1467"/>
    <mergeCell ref="H1464:H1467"/>
    <mergeCell ref="A1460:A1463"/>
    <mergeCell ref="B1460:B1463"/>
    <mergeCell ref="C1460:C1463"/>
    <mergeCell ref="D1460:D1463"/>
    <mergeCell ref="G1460:G1463"/>
    <mergeCell ref="H1460:H1463"/>
    <mergeCell ref="A1458:A1459"/>
    <mergeCell ref="B1458:B1459"/>
    <mergeCell ref="C1458:C1459"/>
    <mergeCell ref="D1458:D1459"/>
    <mergeCell ref="G1458:G1459"/>
    <mergeCell ref="H1458:H1459"/>
    <mergeCell ref="A1476:A1477"/>
    <mergeCell ref="B1476:B1477"/>
    <mergeCell ref="C1476:C1477"/>
    <mergeCell ref="D1476:D1477"/>
    <mergeCell ref="G1476:G1477"/>
    <mergeCell ref="H1476:H1477"/>
    <mergeCell ref="A1473:A1475"/>
    <mergeCell ref="B1473:B1475"/>
    <mergeCell ref="C1473:C1475"/>
    <mergeCell ref="D1473:D1475"/>
    <mergeCell ref="G1473:G1475"/>
    <mergeCell ref="H1473:H1475"/>
    <mergeCell ref="A1468:A1472"/>
    <mergeCell ref="B1468:B1472"/>
    <mergeCell ref="C1468:C1472"/>
    <mergeCell ref="D1468:D1472"/>
    <mergeCell ref="G1468:G1472"/>
    <mergeCell ref="H1468:H1472"/>
    <mergeCell ref="A1483:A1486"/>
    <mergeCell ref="B1483:B1486"/>
    <mergeCell ref="C1483:C1486"/>
    <mergeCell ref="D1483:D1486"/>
    <mergeCell ref="G1483:G1486"/>
    <mergeCell ref="H1483:H1486"/>
    <mergeCell ref="A1481:A1482"/>
    <mergeCell ref="B1481:B1482"/>
    <mergeCell ref="C1481:C1482"/>
    <mergeCell ref="D1481:D1482"/>
    <mergeCell ref="G1481:G1482"/>
    <mergeCell ref="H1481:H1482"/>
    <mergeCell ref="A1478:A1480"/>
    <mergeCell ref="B1478:B1480"/>
    <mergeCell ref="C1478:C1480"/>
    <mergeCell ref="D1478:D1480"/>
    <mergeCell ref="G1478:G1480"/>
    <mergeCell ref="H1478:H1480"/>
    <mergeCell ref="A1493:A1494"/>
    <mergeCell ref="B1493:B1494"/>
    <mergeCell ref="C1493:C1494"/>
    <mergeCell ref="D1493:D1494"/>
    <mergeCell ref="G1493:G1494"/>
    <mergeCell ref="H1493:H1494"/>
    <mergeCell ref="A1491:A1492"/>
    <mergeCell ref="B1491:B1492"/>
    <mergeCell ref="C1491:C1492"/>
    <mergeCell ref="D1491:D1492"/>
    <mergeCell ref="G1491:G1492"/>
    <mergeCell ref="H1491:H1492"/>
    <mergeCell ref="A1487:A1490"/>
    <mergeCell ref="B1487:B1490"/>
    <mergeCell ref="C1487:C1490"/>
    <mergeCell ref="D1487:D1490"/>
    <mergeCell ref="G1487:G1490"/>
    <mergeCell ref="H1487:H1490"/>
    <mergeCell ref="A1504:A1506"/>
    <mergeCell ref="B1504:B1506"/>
    <mergeCell ref="H1504:H1506"/>
    <mergeCell ref="A1507:A1510"/>
    <mergeCell ref="B1507:B1510"/>
    <mergeCell ref="C1507:C1508"/>
    <mergeCell ref="D1507:D1508"/>
    <mergeCell ref="G1507:G1508"/>
    <mergeCell ref="H1507:H1510"/>
    <mergeCell ref="C1509:C1510"/>
    <mergeCell ref="A1500:A1502"/>
    <mergeCell ref="B1500:B1502"/>
    <mergeCell ref="C1500:C1502"/>
    <mergeCell ref="D1500:D1502"/>
    <mergeCell ref="G1500:G1502"/>
    <mergeCell ref="H1500:H1502"/>
    <mergeCell ref="A1495:A1498"/>
    <mergeCell ref="B1495:B1498"/>
    <mergeCell ref="C1495:C1498"/>
    <mergeCell ref="D1495:D1498"/>
    <mergeCell ref="G1495:G1498"/>
    <mergeCell ref="H1495:H1498"/>
    <mergeCell ref="A1522:A1526"/>
    <mergeCell ref="B1522:B1526"/>
    <mergeCell ref="C1522:C1526"/>
    <mergeCell ref="D1522:D1526"/>
    <mergeCell ref="G1522:G1526"/>
    <mergeCell ref="H1522:H1526"/>
    <mergeCell ref="H1514:H1515"/>
    <mergeCell ref="A1516:A1521"/>
    <mergeCell ref="B1516:B1521"/>
    <mergeCell ref="C1516:C1521"/>
    <mergeCell ref="D1516:D1521"/>
    <mergeCell ref="G1516:G1521"/>
    <mergeCell ref="H1516:H1521"/>
    <mergeCell ref="D1509:D1510"/>
    <mergeCell ref="G1509:G1510"/>
    <mergeCell ref="A1511:A1513"/>
    <mergeCell ref="B1511:B1513"/>
    <mergeCell ref="H1511:H1513"/>
    <mergeCell ref="A1514:A1515"/>
    <mergeCell ref="B1514:B1515"/>
    <mergeCell ref="C1514:C1515"/>
    <mergeCell ref="D1514:D1515"/>
    <mergeCell ref="G1514:G1515"/>
    <mergeCell ref="A1533:A1535"/>
    <mergeCell ref="B1533:B1535"/>
    <mergeCell ref="C1533:C1535"/>
    <mergeCell ref="D1533:D1535"/>
    <mergeCell ref="G1533:G1535"/>
    <mergeCell ref="H1533:H1535"/>
    <mergeCell ref="A1530:A1532"/>
    <mergeCell ref="B1530:B1532"/>
    <mergeCell ref="C1530:C1532"/>
    <mergeCell ref="D1530:D1532"/>
    <mergeCell ref="G1530:G1532"/>
    <mergeCell ref="H1530:H1532"/>
    <mergeCell ref="A1527:A1528"/>
    <mergeCell ref="B1527:B1528"/>
    <mergeCell ref="C1527:C1528"/>
    <mergeCell ref="D1527:D1528"/>
    <mergeCell ref="G1527:G1528"/>
    <mergeCell ref="H1527:H1528"/>
    <mergeCell ref="A1546:A1547"/>
    <mergeCell ref="B1546:B1547"/>
    <mergeCell ref="C1546:C1547"/>
    <mergeCell ref="D1546:D1547"/>
    <mergeCell ref="G1546:G1547"/>
    <mergeCell ref="H1546:H1547"/>
    <mergeCell ref="A1541:A1545"/>
    <mergeCell ref="B1541:B1545"/>
    <mergeCell ref="C1541:C1545"/>
    <mergeCell ref="D1541:D1545"/>
    <mergeCell ref="G1541:G1545"/>
    <mergeCell ref="H1541:H1545"/>
    <mergeCell ref="A1538:A1540"/>
    <mergeCell ref="B1538:B1540"/>
    <mergeCell ref="C1538:C1540"/>
    <mergeCell ref="D1538:D1540"/>
    <mergeCell ref="G1538:G1540"/>
    <mergeCell ref="H1538:H1540"/>
    <mergeCell ref="A1552:A1555"/>
    <mergeCell ref="B1552:B1555"/>
    <mergeCell ref="C1552:C1555"/>
    <mergeCell ref="D1552:D1555"/>
    <mergeCell ref="G1552:G1555"/>
    <mergeCell ref="H1552:H1555"/>
    <mergeCell ref="A1550:A1551"/>
    <mergeCell ref="B1550:B1551"/>
    <mergeCell ref="C1550:C1551"/>
    <mergeCell ref="D1550:D1551"/>
    <mergeCell ref="G1550:G1551"/>
    <mergeCell ref="H1550:H1551"/>
    <mergeCell ref="A1548:A1549"/>
    <mergeCell ref="B1548:B1549"/>
    <mergeCell ref="C1548:C1549"/>
    <mergeCell ref="D1548:D1549"/>
    <mergeCell ref="G1548:G1549"/>
    <mergeCell ref="H1548:H1549"/>
    <mergeCell ref="A1563:A1566"/>
    <mergeCell ref="B1563:B1566"/>
    <mergeCell ref="C1563:C1566"/>
    <mergeCell ref="D1563:D1566"/>
    <mergeCell ref="G1563:G1566"/>
    <mergeCell ref="H1563:H1566"/>
    <mergeCell ref="A1558:A1562"/>
    <mergeCell ref="B1558:B1562"/>
    <mergeCell ref="C1558:C1561"/>
    <mergeCell ref="D1558:D1561"/>
    <mergeCell ref="G1558:G1561"/>
    <mergeCell ref="H1558:H1562"/>
    <mergeCell ref="A1556:A1557"/>
    <mergeCell ref="B1556:B1557"/>
    <mergeCell ref="C1556:C1557"/>
    <mergeCell ref="D1556:D1557"/>
    <mergeCell ref="G1556:G1557"/>
    <mergeCell ref="H1556:H1557"/>
    <mergeCell ref="A1580:A1584"/>
    <mergeCell ref="B1580:B1584"/>
    <mergeCell ref="C1580:C1584"/>
    <mergeCell ref="D1580:D1584"/>
    <mergeCell ref="G1580:G1584"/>
    <mergeCell ref="H1580:H1584"/>
    <mergeCell ref="A1572:A1579"/>
    <mergeCell ref="B1572:B1579"/>
    <mergeCell ref="C1572:C1577"/>
    <mergeCell ref="D1572:D1577"/>
    <mergeCell ref="G1572:G1577"/>
    <mergeCell ref="H1572:H1579"/>
    <mergeCell ref="C1578:C1579"/>
    <mergeCell ref="D1578:D1579"/>
    <mergeCell ref="G1578:G1579"/>
    <mergeCell ref="A1568:A1571"/>
    <mergeCell ref="B1568:B1571"/>
    <mergeCell ref="C1568:C1571"/>
    <mergeCell ref="D1568:D1571"/>
    <mergeCell ref="G1568:G1571"/>
    <mergeCell ref="H1568:H1571"/>
    <mergeCell ref="A1594:A1595"/>
    <mergeCell ref="B1594:B1595"/>
    <mergeCell ref="C1594:C1595"/>
    <mergeCell ref="D1594:D1595"/>
    <mergeCell ref="G1594:G1595"/>
    <mergeCell ref="H1594:H1595"/>
    <mergeCell ref="A1589:A1592"/>
    <mergeCell ref="B1589:B1592"/>
    <mergeCell ref="C1589:C1592"/>
    <mergeCell ref="D1589:D1592"/>
    <mergeCell ref="G1589:G1592"/>
    <mergeCell ref="H1589:H1592"/>
    <mergeCell ref="A1585:A1588"/>
    <mergeCell ref="B1585:B1588"/>
    <mergeCell ref="C1585:C1588"/>
    <mergeCell ref="D1585:D1588"/>
    <mergeCell ref="G1585:G1588"/>
    <mergeCell ref="H1585:H1588"/>
    <mergeCell ref="A1603:A1605"/>
    <mergeCell ref="B1603:B1605"/>
    <mergeCell ref="C1603:C1605"/>
    <mergeCell ref="D1603:D1605"/>
    <mergeCell ref="G1603:G1605"/>
    <mergeCell ref="H1603:H1605"/>
    <mergeCell ref="A1600:A1602"/>
    <mergeCell ref="B1600:B1602"/>
    <mergeCell ref="C1600:C1602"/>
    <mergeCell ref="D1600:D1602"/>
    <mergeCell ref="G1600:G1602"/>
    <mergeCell ref="H1600:H1602"/>
    <mergeCell ref="A1596:A1599"/>
    <mergeCell ref="B1596:B1599"/>
    <mergeCell ref="C1596:C1597"/>
    <mergeCell ref="D1596:D1597"/>
    <mergeCell ref="G1596:G1597"/>
    <mergeCell ref="H1596:H1599"/>
    <mergeCell ref="C1598:C1599"/>
    <mergeCell ref="D1598:D1599"/>
    <mergeCell ref="G1598:G1599"/>
    <mergeCell ref="A1612:A1613"/>
    <mergeCell ref="B1612:B1613"/>
    <mergeCell ref="H1612:H1613"/>
    <mergeCell ref="A1614:A1616"/>
    <mergeCell ref="B1614:B1616"/>
    <mergeCell ref="C1614:C1616"/>
    <mergeCell ref="D1614:D1616"/>
    <mergeCell ref="G1614:G1616"/>
    <mergeCell ref="H1614:H1616"/>
    <mergeCell ref="A1609:A1611"/>
    <mergeCell ref="B1609:B1611"/>
    <mergeCell ref="C1609:C1611"/>
    <mergeCell ref="D1609:D1611"/>
    <mergeCell ref="G1609:G1611"/>
    <mergeCell ref="H1609:H1611"/>
    <mergeCell ref="A1606:A1608"/>
    <mergeCell ref="B1606:B1608"/>
    <mergeCell ref="C1606:C1608"/>
    <mergeCell ref="D1606:D1608"/>
    <mergeCell ref="G1606:G1608"/>
    <mergeCell ref="H1606:H1608"/>
    <mergeCell ref="A1625:A1629"/>
    <mergeCell ref="B1625:B1629"/>
    <mergeCell ref="C1625:C1626"/>
    <mergeCell ref="D1625:D1626"/>
    <mergeCell ref="G1625:G1626"/>
    <mergeCell ref="H1625:H1629"/>
    <mergeCell ref="C1627:C1629"/>
    <mergeCell ref="D1627:D1629"/>
    <mergeCell ref="G1627:G1629"/>
    <mergeCell ref="A1621:A1624"/>
    <mergeCell ref="B1621:B1624"/>
    <mergeCell ref="H1621:H1624"/>
    <mergeCell ref="C1622:C1624"/>
    <mergeCell ref="D1622:D1624"/>
    <mergeCell ref="G1622:G1624"/>
    <mergeCell ref="A1617:A1620"/>
    <mergeCell ref="B1617:B1620"/>
    <mergeCell ref="C1617:C1620"/>
    <mergeCell ref="D1617:D1620"/>
    <mergeCell ref="G1617:G1620"/>
    <mergeCell ref="H1617:H1620"/>
    <mergeCell ref="A1647:A1648"/>
    <mergeCell ref="B1647:B1648"/>
    <mergeCell ref="C1647:C1648"/>
    <mergeCell ref="D1647:D1648"/>
    <mergeCell ref="G1647:G1648"/>
    <mergeCell ref="H1647:H1648"/>
    <mergeCell ref="A1645:A1646"/>
    <mergeCell ref="B1645:B1646"/>
    <mergeCell ref="C1645:C1646"/>
    <mergeCell ref="D1645:D1646"/>
    <mergeCell ref="G1645:G1646"/>
    <mergeCell ref="H1645:H1646"/>
    <mergeCell ref="D1637:D1639"/>
    <mergeCell ref="G1637:G1639"/>
    <mergeCell ref="C1640:C1641"/>
    <mergeCell ref="D1640:D1641"/>
    <mergeCell ref="G1640:G1641"/>
    <mergeCell ref="C1642:C1644"/>
    <mergeCell ref="D1642:D1644"/>
    <mergeCell ref="G1642:G1644"/>
    <mergeCell ref="A1630:A1644"/>
    <mergeCell ref="B1630:B1644"/>
    <mergeCell ref="C1630:C1633"/>
    <mergeCell ref="D1630:D1633"/>
    <mergeCell ref="G1630:G1633"/>
    <mergeCell ref="H1630:H1644"/>
    <mergeCell ref="C1634:C1636"/>
    <mergeCell ref="D1634:D1636"/>
    <mergeCell ref="G1634:G1636"/>
    <mergeCell ref="C1637:C1639"/>
    <mergeCell ref="A1656:A1658"/>
    <mergeCell ref="B1656:B1658"/>
    <mergeCell ref="C1656:C1658"/>
    <mergeCell ref="D1656:D1658"/>
    <mergeCell ref="G1656:G1658"/>
    <mergeCell ref="H1656:H1658"/>
    <mergeCell ref="A1653:A1655"/>
    <mergeCell ref="B1653:B1655"/>
    <mergeCell ref="C1653:C1655"/>
    <mergeCell ref="D1653:D1655"/>
    <mergeCell ref="G1653:G1655"/>
    <mergeCell ref="H1653:H1655"/>
    <mergeCell ref="A1649:A1652"/>
    <mergeCell ref="B1649:B1652"/>
    <mergeCell ref="H1649:H1652"/>
    <mergeCell ref="C1650:C1652"/>
    <mergeCell ref="D1650:D1652"/>
    <mergeCell ref="G1650:G1652"/>
    <mergeCell ref="A1669:A1671"/>
    <mergeCell ref="B1669:B1671"/>
    <mergeCell ref="C1669:C1671"/>
    <mergeCell ref="D1669:D1671"/>
    <mergeCell ref="G1669:G1671"/>
    <mergeCell ref="H1669:H1671"/>
    <mergeCell ref="A1662:A1668"/>
    <mergeCell ref="B1662:B1668"/>
    <mergeCell ref="C1662:C1668"/>
    <mergeCell ref="D1662:D1668"/>
    <mergeCell ref="G1662:G1668"/>
    <mergeCell ref="H1662:H1668"/>
    <mergeCell ref="A1659:A1661"/>
    <mergeCell ref="B1659:B1661"/>
    <mergeCell ref="C1659:C1661"/>
    <mergeCell ref="D1659:D1661"/>
    <mergeCell ref="G1659:G1661"/>
    <mergeCell ref="H1659:H1661"/>
    <mergeCell ref="H1684:H1689"/>
    <mergeCell ref="C1687:C1689"/>
    <mergeCell ref="D1687:D1689"/>
    <mergeCell ref="G1687:G1689"/>
    <mergeCell ref="A1690:A1692"/>
    <mergeCell ref="B1690:B1692"/>
    <mergeCell ref="C1690:C1691"/>
    <mergeCell ref="D1690:D1691"/>
    <mergeCell ref="G1690:G1691"/>
    <mergeCell ref="H1690:H1692"/>
    <mergeCell ref="D1682:D1683"/>
    <mergeCell ref="G1682:G1683"/>
    <mergeCell ref="A1684:A1689"/>
    <mergeCell ref="B1684:B1689"/>
    <mergeCell ref="C1684:C1686"/>
    <mergeCell ref="D1684:D1686"/>
    <mergeCell ref="G1684:G1686"/>
    <mergeCell ref="A1672:A1683"/>
    <mergeCell ref="B1672:B1683"/>
    <mergeCell ref="C1672:C1675"/>
    <mergeCell ref="D1672:D1675"/>
    <mergeCell ref="G1672:G1675"/>
    <mergeCell ref="H1672:H1683"/>
    <mergeCell ref="C1677:C1679"/>
    <mergeCell ref="D1677:D1679"/>
    <mergeCell ref="G1677:G1679"/>
    <mergeCell ref="C1682:C1683"/>
    <mergeCell ref="A1698:A1699"/>
    <mergeCell ref="B1698:B1699"/>
    <mergeCell ref="C1698:C1699"/>
    <mergeCell ref="D1698:D1699"/>
    <mergeCell ref="G1698:G1699"/>
    <mergeCell ref="H1698:H1699"/>
    <mergeCell ref="A1695:A1697"/>
    <mergeCell ref="B1695:B1697"/>
    <mergeCell ref="C1695:C1697"/>
    <mergeCell ref="D1695:D1697"/>
    <mergeCell ref="G1695:G1697"/>
    <mergeCell ref="H1695:H1697"/>
    <mergeCell ref="A1693:A1694"/>
    <mergeCell ref="B1693:B1694"/>
    <mergeCell ref="C1693:C1694"/>
    <mergeCell ref="D1693:D1694"/>
    <mergeCell ref="G1693:G1694"/>
    <mergeCell ref="H1693:H1694"/>
    <mergeCell ref="A1713:A1716"/>
    <mergeCell ref="B1713:B1716"/>
    <mergeCell ref="C1713:C1716"/>
    <mergeCell ref="D1713:D1716"/>
    <mergeCell ref="G1713:G1716"/>
    <mergeCell ref="H1713:H1716"/>
    <mergeCell ref="A1706:A1712"/>
    <mergeCell ref="B1706:B1712"/>
    <mergeCell ref="C1706:C1712"/>
    <mergeCell ref="D1706:D1712"/>
    <mergeCell ref="G1706:G1712"/>
    <mergeCell ref="H1706:H1712"/>
    <mergeCell ref="A1701:A1705"/>
    <mergeCell ref="B1701:B1705"/>
    <mergeCell ref="C1701:C1703"/>
    <mergeCell ref="D1701:D1703"/>
    <mergeCell ref="G1701:G1703"/>
    <mergeCell ref="H1701:H1705"/>
    <mergeCell ref="C1704:C1705"/>
    <mergeCell ref="D1704:D1705"/>
    <mergeCell ref="G1704:G1705"/>
    <mergeCell ref="A1731:A1734"/>
    <mergeCell ref="B1731:B1734"/>
    <mergeCell ref="C1731:C1733"/>
    <mergeCell ref="D1731:D1733"/>
    <mergeCell ref="G1731:G1733"/>
    <mergeCell ref="H1731:H1734"/>
    <mergeCell ref="A1727:A1730"/>
    <mergeCell ref="B1727:B1730"/>
    <mergeCell ref="H1727:H1730"/>
    <mergeCell ref="C1729:C1730"/>
    <mergeCell ref="D1729:D1730"/>
    <mergeCell ref="G1729:G1730"/>
    <mergeCell ref="A1717:A1725"/>
    <mergeCell ref="B1717:B1725"/>
    <mergeCell ref="H1717:H1725"/>
    <mergeCell ref="C1719:C1723"/>
    <mergeCell ref="D1719:D1723"/>
    <mergeCell ref="G1719:G1723"/>
    <mergeCell ref="C1724:C1725"/>
    <mergeCell ref="D1724:D1725"/>
    <mergeCell ref="G1724:G1725"/>
    <mergeCell ref="H1743:H1753"/>
    <mergeCell ref="C1746:C1750"/>
    <mergeCell ref="D1746:D1750"/>
    <mergeCell ref="G1746:G1750"/>
    <mergeCell ref="C1752:C1753"/>
    <mergeCell ref="D1752:D1753"/>
    <mergeCell ref="G1752:G1753"/>
    <mergeCell ref="D1741:D1742"/>
    <mergeCell ref="G1741:G1742"/>
    <mergeCell ref="A1743:A1753"/>
    <mergeCell ref="B1743:B1753"/>
    <mergeCell ref="C1743:C1745"/>
    <mergeCell ref="D1743:D1745"/>
    <mergeCell ref="G1743:G1745"/>
    <mergeCell ref="A1735:A1742"/>
    <mergeCell ref="B1735:B1742"/>
    <mergeCell ref="C1735:C1738"/>
    <mergeCell ref="D1735:D1738"/>
    <mergeCell ref="G1735:G1738"/>
    <mergeCell ref="H1735:H1742"/>
    <mergeCell ref="C1739:C1740"/>
    <mergeCell ref="D1739:D1740"/>
    <mergeCell ref="G1739:G1740"/>
    <mergeCell ref="C1741:C1742"/>
    <mergeCell ref="A1759:A1761"/>
    <mergeCell ref="B1759:B1761"/>
    <mergeCell ref="C1759:C1761"/>
    <mergeCell ref="D1759:D1761"/>
    <mergeCell ref="G1759:G1761"/>
    <mergeCell ref="H1759:H1761"/>
    <mergeCell ref="A1756:A1758"/>
    <mergeCell ref="B1756:B1758"/>
    <mergeCell ref="C1756:C1758"/>
    <mergeCell ref="D1756:D1758"/>
    <mergeCell ref="G1756:G1758"/>
    <mergeCell ref="H1756:H1758"/>
    <mergeCell ref="A1754:A1755"/>
    <mergeCell ref="B1754:B1755"/>
    <mergeCell ref="C1754:C1755"/>
    <mergeCell ref="D1754:D1755"/>
    <mergeCell ref="G1754:G1755"/>
    <mergeCell ref="H1754:H1755"/>
    <mergeCell ref="A1773:A1776"/>
    <mergeCell ref="B1773:B1776"/>
    <mergeCell ref="C1773:C1775"/>
    <mergeCell ref="D1773:D1775"/>
    <mergeCell ref="G1773:G1775"/>
    <mergeCell ref="H1773:H1776"/>
    <mergeCell ref="A1767:A1772"/>
    <mergeCell ref="B1767:B1772"/>
    <mergeCell ref="C1767:C1769"/>
    <mergeCell ref="D1767:D1769"/>
    <mergeCell ref="G1767:G1769"/>
    <mergeCell ref="H1767:H1772"/>
    <mergeCell ref="C1770:C1772"/>
    <mergeCell ref="D1770:D1772"/>
    <mergeCell ref="G1770:G1772"/>
    <mergeCell ref="A1762:A1766"/>
    <mergeCell ref="B1762:B1766"/>
    <mergeCell ref="C1762:C1764"/>
    <mergeCell ref="D1762:D1764"/>
    <mergeCell ref="G1762:G1764"/>
    <mergeCell ref="H1762:H1766"/>
    <mergeCell ref="C1765:C1766"/>
    <mergeCell ref="D1765:D1766"/>
    <mergeCell ref="G1765:G1766"/>
    <mergeCell ref="H1785:H1790"/>
    <mergeCell ref="A1791:A1793"/>
    <mergeCell ref="B1791:B1793"/>
    <mergeCell ref="C1791:C1793"/>
    <mergeCell ref="D1791:D1793"/>
    <mergeCell ref="G1791:G1793"/>
    <mergeCell ref="H1791:H1793"/>
    <mergeCell ref="D1783:D1784"/>
    <mergeCell ref="G1783:G1784"/>
    <mergeCell ref="A1785:A1790"/>
    <mergeCell ref="B1785:B1790"/>
    <mergeCell ref="C1785:C1790"/>
    <mergeCell ref="D1785:D1790"/>
    <mergeCell ref="G1785:G1790"/>
    <mergeCell ref="A1777:A1784"/>
    <mergeCell ref="B1777:B1784"/>
    <mergeCell ref="C1777:C1778"/>
    <mergeCell ref="D1777:D1778"/>
    <mergeCell ref="G1777:G1778"/>
    <mergeCell ref="H1777:H1784"/>
    <mergeCell ref="C1779:C1781"/>
    <mergeCell ref="D1779:D1781"/>
    <mergeCell ref="G1779:G1781"/>
    <mergeCell ref="C1783:C1784"/>
    <mergeCell ref="A1801:A1802"/>
    <mergeCell ref="B1801:B1802"/>
    <mergeCell ref="H1801:H1802"/>
    <mergeCell ref="A1803:A1805"/>
    <mergeCell ref="B1803:B1805"/>
    <mergeCell ref="C1803:C1805"/>
    <mergeCell ref="D1803:D1805"/>
    <mergeCell ref="G1803:G1805"/>
    <mergeCell ref="H1803:H1805"/>
    <mergeCell ref="A1797:A1799"/>
    <mergeCell ref="B1797:B1799"/>
    <mergeCell ref="C1797:C1799"/>
    <mergeCell ref="D1797:D1799"/>
    <mergeCell ref="G1797:G1799"/>
    <mergeCell ref="H1797:H1799"/>
    <mergeCell ref="A1794:A1796"/>
    <mergeCell ref="B1794:B1796"/>
    <mergeCell ref="C1794:C1796"/>
    <mergeCell ref="D1794:D1796"/>
    <mergeCell ref="G1794:G1796"/>
    <mergeCell ref="H1794:H1796"/>
    <mergeCell ref="D1811:D1812"/>
    <mergeCell ref="G1811:G1812"/>
    <mergeCell ref="A1813:A1818"/>
    <mergeCell ref="B1813:B1818"/>
    <mergeCell ref="C1813:C1818"/>
    <mergeCell ref="D1813:D1818"/>
    <mergeCell ref="G1813:G1818"/>
    <mergeCell ref="A1806:A1812"/>
    <mergeCell ref="B1806:B1812"/>
    <mergeCell ref="C1806:C1808"/>
    <mergeCell ref="D1806:D1808"/>
    <mergeCell ref="G1806:G1808"/>
    <mergeCell ref="H1806:H1812"/>
    <mergeCell ref="C1809:C1810"/>
    <mergeCell ref="D1809:D1810"/>
    <mergeCell ref="G1809:G1810"/>
    <mergeCell ref="C1811:C1812"/>
    <mergeCell ref="A1825:A1826"/>
    <mergeCell ref="B1825:B1826"/>
    <mergeCell ref="C1825:C1826"/>
    <mergeCell ref="D1825:D1826"/>
    <mergeCell ref="G1825:G1826"/>
    <mergeCell ref="H1825:H1826"/>
    <mergeCell ref="A1823:A1824"/>
    <mergeCell ref="B1823:B1824"/>
    <mergeCell ref="C1823:C1824"/>
    <mergeCell ref="D1823:D1824"/>
    <mergeCell ref="G1823:G1824"/>
    <mergeCell ref="H1823:H1824"/>
    <mergeCell ref="H1813:H1818"/>
    <mergeCell ref="A1819:A1822"/>
    <mergeCell ref="B1819:B1822"/>
    <mergeCell ref="C1819:C1822"/>
    <mergeCell ref="D1819:D1822"/>
    <mergeCell ref="G1819:G1822"/>
    <mergeCell ref="H1819:H1822"/>
    <mergeCell ref="A1834:A1837"/>
    <mergeCell ref="B1834:B1837"/>
    <mergeCell ref="C1834:C1837"/>
    <mergeCell ref="D1834:D1837"/>
    <mergeCell ref="G1834:G1837"/>
    <mergeCell ref="H1834:H1837"/>
    <mergeCell ref="A1831:A1833"/>
    <mergeCell ref="B1831:B1833"/>
    <mergeCell ref="C1831:C1832"/>
    <mergeCell ref="D1831:D1832"/>
    <mergeCell ref="G1831:G1832"/>
    <mergeCell ref="H1831:H1833"/>
    <mergeCell ref="A1828:A1830"/>
    <mergeCell ref="B1828:B1830"/>
    <mergeCell ref="C1828:C1830"/>
    <mergeCell ref="D1828:D1830"/>
    <mergeCell ref="G1828:G1830"/>
    <mergeCell ref="H1828:H1830"/>
    <mergeCell ref="A1849:A1850"/>
    <mergeCell ref="B1849:B1850"/>
    <mergeCell ref="C1849:C1850"/>
    <mergeCell ref="D1849:D1850"/>
    <mergeCell ref="G1849:G1850"/>
    <mergeCell ref="H1849:H1850"/>
    <mergeCell ref="A1847:A1848"/>
    <mergeCell ref="B1847:B1848"/>
    <mergeCell ref="C1847:C1848"/>
    <mergeCell ref="D1847:D1848"/>
    <mergeCell ref="G1847:G1848"/>
    <mergeCell ref="H1847:H1848"/>
    <mergeCell ref="A1838:A1842"/>
    <mergeCell ref="B1838:B1842"/>
    <mergeCell ref="C1838:C1842"/>
    <mergeCell ref="D1838:D1842"/>
    <mergeCell ref="G1838:G1842"/>
    <mergeCell ref="H1838:H1842"/>
    <mergeCell ref="A1860:A1861"/>
    <mergeCell ref="B1860:B1861"/>
    <mergeCell ref="C1860:C1861"/>
    <mergeCell ref="D1860:D1861"/>
    <mergeCell ref="G1860:G1861"/>
    <mergeCell ref="H1860:H1861"/>
    <mergeCell ref="A1857:A1859"/>
    <mergeCell ref="B1857:B1859"/>
    <mergeCell ref="C1857:C1859"/>
    <mergeCell ref="D1857:D1859"/>
    <mergeCell ref="G1857:G1859"/>
    <mergeCell ref="H1857:H1859"/>
    <mergeCell ref="A1853:A1856"/>
    <mergeCell ref="B1853:B1856"/>
    <mergeCell ref="C1853:C1856"/>
    <mergeCell ref="D1853:D1856"/>
    <mergeCell ref="G1853:G1856"/>
    <mergeCell ref="H1853:H1856"/>
    <mergeCell ref="A1873:A1875"/>
    <mergeCell ref="B1873:B1875"/>
    <mergeCell ref="C1873:C1875"/>
    <mergeCell ref="D1873:D1875"/>
    <mergeCell ref="G1873:G1875"/>
    <mergeCell ref="H1873:H1875"/>
    <mergeCell ref="A1869:A1870"/>
    <mergeCell ref="B1869:B1870"/>
    <mergeCell ref="H1869:H1870"/>
    <mergeCell ref="A1871:A1872"/>
    <mergeCell ref="B1871:B1872"/>
    <mergeCell ref="H1871:H1872"/>
    <mergeCell ref="A1863:A1864"/>
    <mergeCell ref="B1863:B1864"/>
    <mergeCell ref="H1863:H1864"/>
    <mergeCell ref="A1867:A1868"/>
    <mergeCell ref="B1867:B1868"/>
    <mergeCell ref="H1867:H1868"/>
    <mergeCell ref="A1893:A1894"/>
    <mergeCell ref="B1893:B1894"/>
    <mergeCell ref="C1893:C1894"/>
    <mergeCell ref="D1893:D1894"/>
    <mergeCell ref="G1893:G1894"/>
    <mergeCell ref="H1893:H1894"/>
    <mergeCell ref="A1889:A1892"/>
    <mergeCell ref="B1889:B1892"/>
    <mergeCell ref="H1889:H1892"/>
    <mergeCell ref="C1891:C1892"/>
    <mergeCell ref="D1891:D1892"/>
    <mergeCell ref="G1891:G1892"/>
    <mergeCell ref="A1878:A1886"/>
    <mergeCell ref="B1878:B1886"/>
    <mergeCell ref="C1878:C1882"/>
    <mergeCell ref="D1878:D1882"/>
    <mergeCell ref="G1878:G1882"/>
    <mergeCell ref="H1878:H1886"/>
    <mergeCell ref="C1883:C1886"/>
    <mergeCell ref="D1883:D1886"/>
    <mergeCell ref="G1883:G1886"/>
    <mergeCell ref="A1910:A1911"/>
    <mergeCell ref="B1910:B1911"/>
    <mergeCell ref="H1910:H1911"/>
    <mergeCell ref="A1913:A1920"/>
    <mergeCell ref="B1913:B1920"/>
    <mergeCell ref="C1913:C1915"/>
    <mergeCell ref="D1913:D1915"/>
    <mergeCell ref="G1913:G1915"/>
    <mergeCell ref="H1913:H1920"/>
    <mergeCell ref="C1916:C1920"/>
    <mergeCell ref="A1906:A1909"/>
    <mergeCell ref="B1906:B1909"/>
    <mergeCell ref="C1906:C1909"/>
    <mergeCell ref="D1906:D1909"/>
    <mergeCell ref="G1906:G1909"/>
    <mergeCell ref="H1906:H1909"/>
    <mergeCell ref="A1895:A1896"/>
    <mergeCell ref="B1895:B1896"/>
    <mergeCell ref="H1895:H1896"/>
    <mergeCell ref="A1904:A1905"/>
    <mergeCell ref="B1904:B1905"/>
    <mergeCell ref="C1904:C1905"/>
    <mergeCell ref="D1904:D1905"/>
    <mergeCell ref="G1904:G1905"/>
    <mergeCell ref="H1904:H1905"/>
    <mergeCell ref="H1927:H1928"/>
    <mergeCell ref="A1929:A1936"/>
    <mergeCell ref="B1929:B1936"/>
    <mergeCell ref="C1929:C1936"/>
    <mergeCell ref="D1929:D1936"/>
    <mergeCell ref="G1929:G1936"/>
    <mergeCell ref="H1929:H1936"/>
    <mergeCell ref="G1924:G1925"/>
    <mergeCell ref="A1927:A1928"/>
    <mergeCell ref="B1927:B1928"/>
    <mergeCell ref="C1927:C1928"/>
    <mergeCell ref="D1927:D1928"/>
    <mergeCell ref="G1927:G1928"/>
    <mergeCell ref="D1916:D1920"/>
    <mergeCell ref="G1916:G1920"/>
    <mergeCell ref="A1921:A1922"/>
    <mergeCell ref="B1921:B1922"/>
    <mergeCell ref="H1921:H1922"/>
    <mergeCell ref="A1923:A1925"/>
    <mergeCell ref="B1923:B1925"/>
    <mergeCell ref="H1923:H1925"/>
    <mergeCell ref="C1924:C1925"/>
    <mergeCell ref="D1924:D1925"/>
    <mergeCell ref="C1951:C1952"/>
    <mergeCell ref="A1941:A1945"/>
    <mergeCell ref="B1941:B1945"/>
    <mergeCell ref="C1941:C1945"/>
    <mergeCell ref="D1941:D1945"/>
    <mergeCell ref="G1941:G1945"/>
    <mergeCell ref="H1941:H1945"/>
    <mergeCell ref="A1939:A1940"/>
    <mergeCell ref="B1939:B1940"/>
    <mergeCell ref="C1939:C1940"/>
    <mergeCell ref="D1939:D1940"/>
    <mergeCell ref="G1939:G1940"/>
    <mergeCell ref="H1939:H1940"/>
    <mergeCell ref="A1937:A1938"/>
    <mergeCell ref="B1937:B1938"/>
    <mergeCell ref="C1937:C1938"/>
    <mergeCell ref="D1937:D1938"/>
    <mergeCell ref="G1937:G1938"/>
    <mergeCell ref="H1937:H1938"/>
    <mergeCell ref="A1970:A1972"/>
    <mergeCell ref="B1970:B1972"/>
    <mergeCell ref="C1970:C1972"/>
    <mergeCell ref="D1970:D1972"/>
    <mergeCell ref="G1970:G1972"/>
    <mergeCell ref="H1970:H1972"/>
    <mergeCell ref="H1961:H1965"/>
    <mergeCell ref="A1966:A1969"/>
    <mergeCell ref="B1966:B1969"/>
    <mergeCell ref="C1966:C1969"/>
    <mergeCell ref="D1966:D1969"/>
    <mergeCell ref="G1966:G1969"/>
    <mergeCell ref="H1966:H1969"/>
    <mergeCell ref="D1951:D1952"/>
    <mergeCell ref="G1951:G1952"/>
    <mergeCell ref="A1953:A1954"/>
    <mergeCell ref="B1953:B1954"/>
    <mergeCell ref="H1953:H1954"/>
    <mergeCell ref="A1961:A1965"/>
    <mergeCell ref="B1961:B1965"/>
    <mergeCell ref="C1961:C1965"/>
    <mergeCell ref="D1961:D1965"/>
    <mergeCell ref="G1961:G1965"/>
    <mergeCell ref="A1946:A1952"/>
    <mergeCell ref="B1946:B1952"/>
    <mergeCell ref="C1946:C1947"/>
    <mergeCell ref="D1946:D1947"/>
    <mergeCell ref="G1946:G1947"/>
    <mergeCell ref="H1946:H1952"/>
    <mergeCell ref="C1948:C1950"/>
    <mergeCell ref="D1948:D1950"/>
    <mergeCell ref="G1948:G1950"/>
    <mergeCell ref="A1986:A1987"/>
    <mergeCell ref="B1986:B1987"/>
    <mergeCell ref="C1986:C1987"/>
    <mergeCell ref="D1986:D1987"/>
    <mergeCell ref="G1986:G1987"/>
    <mergeCell ref="H1986:H1987"/>
    <mergeCell ref="C1979:C1983"/>
    <mergeCell ref="D1979:D1983"/>
    <mergeCell ref="G1979:G1983"/>
    <mergeCell ref="H1979:H1983"/>
    <mergeCell ref="A1984:A1985"/>
    <mergeCell ref="B1984:B1985"/>
    <mergeCell ref="C1984:C1985"/>
    <mergeCell ref="D1984:D1985"/>
    <mergeCell ref="G1984:G1985"/>
    <mergeCell ref="H1984:H1985"/>
    <mergeCell ref="A1973:A1974"/>
    <mergeCell ref="B1973:B1974"/>
    <mergeCell ref="A1975:A1976"/>
    <mergeCell ref="B1975:B1976"/>
    <mergeCell ref="A1979:A1983"/>
    <mergeCell ref="B1979:B1983"/>
    <mergeCell ref="A1995:A1996"/>
    <mergeCell ref="B1995:B1996"/>
    <mergeCell ref="C1995:C1996"/>
    <mergeCell ref="D1995:D1996"/>
    <mergeCell ref="G1995:G1996"/>
    <mergeCell ref="H1995:H1996"/>
    <mergeCell ref="A1993:A1994"/>
    <mergeCell ref="B1993:B1994"/>
    <mergeCell ref="C1993:C1994"/>
    <mergeCell ref="D1993:D1994"/>
    <mergeCell ref="G1993:G1994"/>
    <mergeCell ref="H1993:H1994"/>
    <mergeCell ref="A1988:A1992"/>
    <mergeCell ref="B1988:B1992"/>
    <mergeCell ref="C1988:C1990"/>
    <mergeCell ref="D1988:D1990"/>
    <mergeCell ref="G1988:G1990"/>
    <mergeCell ref="H1988:H1990"/>
    <mergeCell ref="C1991:C1992"/>
    <mergeCell ref="D1991:D1992"/>
    <mergeCell ref="G1991:G1992"/>
    <mergeCell ref="H1991:H1992"/>
    <mergeCell ref="A2002:A2004"/>
    <mergeCell ref="B2002:B2004"/>
    <mergeCell ref="H2002:H2004"/>
    <mergeCell ref="A2005:A2006"/>
    <mergeCell ref="B2005:B2006"/>
    <mergeCell ref="C2005:C2006"/>
    <mergeCell ref="D2005:D2006"/>
    <mergeCell ref="G2005:G2006"/>
    <mergeCell ref="H2005:H2006"/>
    <mergeCell ref="A2000:A2001"/>
    <mergeCell ref="B2000:B2001"/>
    <mergeCell ref="C2000:C2001"/>
    <mergeCell ref="D2000:D2001"/>
    <mergeCell ref="G2000:G2001"/>
    <mergeCell ref="H2000:H2001"/>
    <mergeCell ref="A1997:A1999"/>
    <mergeCell ref="B1997:B1999"/>
    <mergeCell ref="C1998:C1999"/>
    <mergeCell ref="D1998:D1999"/>
    <mergeCell ref="G1998:G1999"/>
    <mergeCell ref="H1998:H1999"/>
    <mergeCell ref="A2014:A2016"/>
    <mergeCell ref="B2014:B2016"/>
    <mergeCell ref="C2014:C2016"/>
    <mergeCell ref="D2014:D2016"/>
    <mergeCell ref="G2014:G2016"/>
    <mergeCell ref="H2014:H2016"/>
    <mergeCell ref="A2009:A2013"/>
    <mergeCell ref="B2009:B2013"/>
    <mergeCell ref="C2009:C2013"/>
    <mergeCell ref="D2009:D2013"/>
    <mergeCell ref="G2009:G2013"/>
    <mergeCell ref="H2009:H2013"/>
    <mergeCell ref="A2007:A2008"/>
    <mergeCell ref="B2007:B2008"/>
    <mergeCell ref="C2007:C2008"/>
    <mergeCell ref="D2007:D2008"/>
    <mergeCell ref="G2007:G2008"/>
    <mergeCell ref="H2007:H2008"/>
    <mergeCell ref="A2022:A2024"/>
    <mergeCell ref="B2022:B2024"/>
    <mergeCell ref="C2022:C2024"/>
    <mergeCell ref="D2022:D2024"/>
    <mergeCell ref="G2022:G2024"/>
    <mergeCell ref="H2022:H2024"/>
    <mergeCell ref="A2019:A2021"/>
    <mergeCell ref="B2019:B2021"/>
    <mergeCell ref="C2019:C2021"/>
    <mergeCell ref="D2019:D2021"/>
    <mergeCell ref="G2019:G2021"/>
    <mergeCell ref="H2019:H2021"/>
    <mergeCell ref="A2017:A2018"/>
    <mergeCell ref="B2017:B2018"/>
    <mergeCell ref="C2017:C2018"/>
    <mergeCell ref="D2017:D2018"/>
    <mergeCell ref="G2017:G2018"/>
    <mergeCell ref="H2017:H2018"/>
    <mergeCell ref="C2029:C2030"/>
    <mergeCell ref="D2029:D2030"/>
    <mergeCell ref="G2029:G2030"/>
    <mergeCell ref="H2029:H2030"/>
    <mergeCell ref="A2031:A2034"/>
    <mergeCell ref="B2031:B2034"/>
    <mergeCell ref="C2031:C2032"/>
    <mergeCell ref="D2031:D2032"/>
    <mergeCell ref="G2031:G2032"/>
    <mergeCell ref="H2031:H2032"/>
    <mergeCell ref="A2025:A2030"/>
    <mergeCell ref="B2025:B2030"/>
    <mergeCell ref="C2025:C2026"/>
    <mergeCell ref="D2025:D2026"/>
    <mergeCell ref="G2025:G2026"/>
    <mergeCell ref="H2025:H2026"/>
    <mergeCell ref="C2027:C2028"/>
    <mergeCell ref="D2027:D2028"/>
    <mergeCell ref="G2027:G2028"/>
    <mergeCell ref="H2027:H2028"/>
    <mergeCell ref="A2040:A2043"/>
    <mergeCell ref="B2040:B2043"/>
    <mergeCell ref="C2040:C2042"/>
    <mergeCell ref="D2040:D2042"/>
    <mergeCell ref="G2040:G2042"/>
    <mergeCell ref="H2040:H2043"/>
    <mergeCell ref="A2037:A2039"/>
    <mergeCell ref="B2037:B2039"/>
    <mergeCell ref="C2037:C2039"/>
    <mergeCell ref="D2037:D2039"/>
    <mergeCell ref="G2037:G2039"/>
    <mergeCell ref="H2037:H2039"/>
    <mergeCell ref="C2033:C2034"/>
    <mergeCell ref="D2033:D2034"/>
    <mergeCell ref="G2033:G2034"/>
    <mergeCell ref="H2033:H2034"/>
    <mergeCell ref="A2035:A2036"/>
    <mergeCell ref="B2035:B2036"/>
    <mergeCell ref="C2035:C2036"/>
    <mergeCell ref="D2035:D2036"/>
    <mergeCell ref="G2035:G2036"/>
    <mergeCell ref="H2035:H2036"/>
    <mergeCell ref="A2056:A2058"/>
    <mergeCell ref="B2056:B2058"/>
    <mergeCell ref="C2056:C2058"/>
    <mergeCell ref="D2056:D2058"/>
    <mergeCell ref="G2056:G2058"/>
    <mergeCell ref="H2056:H2058"/>
    <mergeCell ref="A2052:A2054"/>
    <mergeCell ref="B2052:B2054"/>
    <mergeCell ref="C2052:C2054"/>
    <mergeCell ref="D2052:D2054"/>
    <mergeCell ref="G2052:G2054"/>
    <mergeCell ref="H2052:H2054"/>
    <mergeCell ref="A2044:A2051"/>
    <mergeCell ref="B2044:B2051"/>
    <mergeCell ref="C2044:C2049"/>
    <mergeCell ref="D2044:D2049"/>
    <mergeCell ref="G2044:G2049"/>
    <mergeCell ref="H2044:H2051"/>
    <mergeCell ref="C2050:C2051"/>
    <mergeCell ref="D2050:D2051"/>
    <mergeCell ref="G2050:G2051"/>
    <mergeCell ref="A2063:A2065"/>
    <mergeCell ref="B2063:B2065"/>
    <mergeCell ref="H2063:H2065"/>
    <mergeCell ref="C2064:C2065"/>
    <mergeCell ref="D2064:D2065"/>
    <mergeCell ref="G2064:G2065"/>
    <mergeCell ref="A2061:A2062"/>
    <mergeCell ref="B2061:B2062"/>
    <mergeCell ref="C2061:C2062"/>
    <mergeCell ref="D2061:D2062"/>
    <mergeCell ref="G2061:G2062"/>
    <mergeCell ref="H2061:H2062"/>
    <mergeCell ref="A2059:A2060"/>
    <mergeCell ref="B2059:B2060"/>
    <mergeCell ref="C2059:C2060"/>
    <mergeCell ref="D2059:D2060"/>
    <mergeCell ref="G2059:G2060"/>
    <mergeCell ref="H2059:H2060"/>
    <mergeCell ref="A2072:A2075"/>
    <mergeCell ref="B2072:B2075"/>
    <mergeCell ref="C2072:C2075"/>
    <mergeCell ref="D2072:D2075"/>
    <mergeCell ref="G2072:G2075"/>
    <mergeCell ref="H2072:H2075"/>
    <mergeCell ref="A2068:A2071"/>
    <mergeCell ref="B2068:B2071"/>
    <mergeCell ref="C2068:C2071"/>
    <mergeCell ref="D2068:D2071"/>
    <mergeCell ref="G2068:G2071"/>
    <mergeCell ref="H2068:H2071"/>
    <mergeCell ref="A2066:A2067"/>
    <mergeCell ref="B2066:B2067"/>
    <mergeCell ref="C2066:C2067"/>
    <mergeCell ref="D2066:D2067"/>
    <mergeCell ref="G2066:G2067"/>
    <mergeCell ref="H2066:H2067"/>
    <mergeCell ref="A2081:A2083"/>
    <mergeCell ref="B2081:B2083"/>
    <mergeCell ref="H2081:H2083"/>
    <mergeCell ref="C2082:C2083"/>
    <mergeCell ref="D2082:D2083"/>
    <mergeCell ref="G2082:G2083"/>
    <mergeCell ref="A2079:A2080"/>
    <mergeCell ref="B2079:B2080"/>
    <mergeCell ref="C2079:C2080"/>
    <mergeCell ref="D2079:D2080"/>
    <mergeCell ref="G2079:G2080"/>
    <mergeCell ref="H2079:H2080"/>
    <mergeCell ref="A2076:A2078"/>
    <mergeCell ref="B2076:B2078"/>
    <mergeCell ref="C2076:C2078"/>
    <mergeCell ref="D2076:D2078"/>
    <mergeCell ref="G2076:G2078"/>
    <mergeCell ref="H2076:H2078"/>
    <mergeCell ref="A2088:A2089"/>
    <mergeCell ref="B2088:B2089"/>
    <mergeCell ref="C2088:C2089"/>
    <mergeCell ref="D2088:D2089"/>
    <mergeCell ref="G2088:G2089"/>
    <mergeCell ref="H2088:H2089"/>
    <mergeCell ref="A2086:A2087"/>
    <mergeCell ref="B2086:B2087"/>
    <mergeCell ref="C2086:C2087"/>
    <mergeCell ref="D2086:D2087"/>
    <mergeCell ref="G2086:G2087"/>
    <mergeCell ref="H2086:H2087"/>
    <mergeCell ref="A2084:A2085"/>
    <mergeCell ref="B2084:B2085"/>
    <mergeCell ref="C2084:C2085"/>
    <mergeCell ref="D2084:D2085"/>
    <mergeCell ref="G2084:G2085"/>
    <mergeCell ref="H2084:H2085"/>
    <mergeCell ref="A2095:A2096"/>
    <mergeCell ref="B2095:B2096"/>
    <mergeCell ref="C2095:C2096"/>
    <mergeCell ref="D2095:D2096"/>
    <mergeCell ref="G2095:G2096"/>
    <mergeCell ref="H2095:H2096"/>
    <mergeCell ref="A2093:A2094"/>
    <mergeCell ref="B2093:B2094"/>
    <mergeCell ref="C2093:C2094"/>
    <mergeCell ref="D2093:D2094"/>
    <mergeCell ref="G2093:G2094"/>
    <mergeCell ref="H2093:H2094"/>
    <mergeCell ref="A2090:A2092"/>
    <mergeCell ref="B2090:B2092"/>
    <mergeCell ref="H2090:H2092"/>
    <mergeCell ref="C2091:C2092"/>
    <mergeCell ref="D2091:D2092"/>
    <mergeCell ref="G2091:G2092"/>
    <mergeCell ref="A2107:A2109"/>
    <mergeCell ref="B2107:B2109"/>
    <mergeCell ref="C2107:C2109"/>
    <mergeCell ref="D2107:D2109"/>
    <mergeCell ref="G2107:G2109"/>
    <mergeCell ref="H2107:H2109"/>
    <mergeCell ref="A2101:A2104"/>
    <mergeCell ref="B2101:B2104"/>
    <mergeCell ref="H2101:H2104"/>
    <mergeCell ref="C2102:C2104"/>
    <mergeCell ref="D2102:D2104"/>
    <mergeCell ref="G2102:G2104"/>
    <mergeCell ref="A2097:A2099"/>
    <mergeCell ref="B2097:B2099"/>
    <mergeCell ref="C2097:C2099"/>
    <mergeCell ref="D2097:D2099"/>
    <mergeCell ref="G2097:G2099"/>
    <mergeCell ref="H2097:H2099"/>
    <mergeCell ref="A2117:A2121"/>
    <mergeCell ref="B2117:B2121"/>
    <mergeCell ref="C2117:C2121"/>
    <mergeCell ref="D2117:D2121"/>
    <mergeCell ref="G2117:G2121"/>
    <mergeCell ref="H2117:H2121"/>
    <mergeCell ref="A2114:A2116"/>
    <mergeCell ref="B2114:B2116"/>
    <mergeCell ref="H2114:H2116"/>
    <mergeCell ref="C2115:C2116"/>
    <mergeCell ref="D2115:D2116"/>
    <mergeCell ref="G2115:G2116"/>
    <mergeCell ref="A2110:A2112"/>
    <mergeCell ref="B2110:B2112"/>
    <mergeCell ref="C2110:C2112"/>
    <mergeCell ref="D2110:D2112"/>
    <mergeCell ref="G2110:G2112"/>
    <mergeCell ref="H2110:H2112"/>
    <mergeCell ref="A2134:A2136"/>
    <mergeCell ref="B2134:B2136"/>
    <mergeCell ref="C2134:C2136"/>
    <mergeCell ref="D2134:D2136"/>
    <mergeCell ref="G2134:G2136"/>
    <mergeCell ref="H2134:H2136"/>
    <mergeCell ref="A2126:A2127"/>
    <mergeCell ref="B2126:B2127"/>
    <mergeCell ref="H2126:H2127"/>
    <mergeCell ref="A2128:A2130"/>
    <mergeCell ref="B2128:B2130"/>
    <mergeCell ref="H2128:H2130"/>
    <mergeCell ref="C2129:C2130"/>
    <mergeCell ref="D2129:D2130"/>
    <mergeCell ref="G2129:G2130"/>
    <mergeCell ref="A2122:A2125"/>
    <mergeCell ref="B2122:B2125"/>
    <mergeCell ref="H2122:H2125"/>
    <mergeCell ref="C2123:C2125"/>
    <mergeCell ref="D2123:D2125"/>
    <mergeCell ref="G2123:G2125"/>
    <mergeCell ref="A2144:A2145"/>
    <mergeCell ref="B2144:B2145"/>
    <mergeCell ref="C2144:C2145"/>
    <mergeCell ref="D2144:D2145"/>
    <mergeCell ref="G2144:G2145"/>
    <mergeCell ref="H2144:H2145"/>
    <mergeCell ref="A2139:A2140"/>
    <mergeCell ref="B2139:B2140"/>
    <mergeCell ref="H2139:H2140"/>
    <mergeCell ref="A2141:A2143"/>
    <mergeCell ref="B2141:B2143"/>
    <mergeCell ref="C2141:C2143"/>
    <mergeCell ref="D2141:D2143"/>
    <mergeCell ref="G2141:G2143"/>
    <mergeCell ref="H2141:H2143"/>
    <mergeCell ref="A2137:A2138"/>
    <mergeCell ref="B2137:B2138"/>
    <mergeCell ref="C2137:C2138"/>
    <mergeCell ref="D2137:D2138"/>
    <mergeCell ref="G2137:G2138"/>
    <mergeCell ref="H2137:H2138"/>
    <mergeCell ref="A2156:A2160"/>
    <mergeCell ref="B2156:B2160"/>
    <mergeCell ref="C2156:C2160"/>
    <mergeCell ref="D2156:D2160"/>
    <mergeCell ref="G2156:G2160"/>
    <mergeCell ref="H2156:H2160"/>
    <mergeCell ref="A2151:A2154"/>
    <mergeCell ref="B2151:B2154"/>
    <mergeCell ref="C2151:C2154"/>
    <mergeCell ref="D2151:D2154"/>
    <mergeCell ref="G2151:G2154"/>
    <mergeCell ref="H2151:H2154"/>
    <mergeCell ref="A2146:A2147"/>
    <mergeCell ref="B2146:B2147"/>
    <mergeCell ref="H2146:H2147"/>
    <mergeCell ref="A2148:A2150"/>
    <mergeCell ref="B2148:B2150"/>
    <mergeCell ref="C2148:C2150"/>
    <mergeCell ref="D2148:D2150"/>
    <mergeCell ref="G2148:G2150"/>
    <mergeCell ref="H2148:H2150"/>
    <mergeCell ref="H2172:H2173"/>
    <mergeCell ref="A2174:A2177"/>
    <mergeCell ref="B2174:B2177"/>
    <mergeCell ref="H2174:H2177"/>
    <mergeCell ref="C2175:C2176"/>
    <mergeCell ref="D2175:D2176"/>
    <mergeCell ref="G2175:G2176"/>
    <mergeCell ref="D2168:D2171"/>
    <mergeCell ref="G2168:G2171"/>
    <mergeCell ref="A2172:A2173"/>
    <mergeCell ref="B2172:B2173"/>
    <mergeCell ref="C2172:C2173"/>
    <mergeCell ref="D2172:D2173"/>
    <mergeCell ref="G2172:G2173"/>
    <mergeCell ref="A2161:A2171"/>
    <mergeCell ref="B2161:B2171"/>
    <mergeCell ref="C2161:C2162"/>
    <mergeCell ref="D2161:D2162"/>
    <mergeCell ref="G2161:G2162"/>
    <mergeCell ref="H2161:H2171"/>
    <mergeCell ref="C2164:C2166"/>
    <mergeCell ref="D2164:D2166"/>
    <mergeCell ref="G2164:G2166"/>
    <mergeCell ref="C2168:C2171"/>
    <mergeCell ref="A2185:A2187"/>
    <mergeCell ref="B2185:B2187"/>
    <mergeCell ref="C2185:C2186"/>
    <mergeCell ref="D2185:D2186"/>
    <mergeCell ref="G2185:G2186"/>
    <mergeCell ref="H2185:H2187"/>
    <mergeCell ref="A2182:A2183"/>
    <mergeCell ref="B2182:B2183"/>
    <mergeCell ref="C2182:C2183"/>
    <mergeCell ref="D2182:D2183"/>
    <mergeCell ref="G2182:G2183"/>
    <mergeCell ref="H2182:H2183"/>
    <mergeCell ref="A2178:A2181"/>
    <mergeCell ref="B2178:B2181"/>
    <mergeCell ref="C2178:C2180"/>
    <mergeCell ref="D2178:D2180"/>
    <mergeCell ref="G2178:G2180"/>
    <mergeCell ref="H2178:H2181"/>
    <mergeCell ref="D2193:D2195"/>
    <mergeCell ref="G2193:G2195"/>
    <mergeCell ref="A2197:A2198"/>
    <mergeCell ref="B2197:B2198"/>
    <mergeCell ref="C2197:C2198"/>
    <mergeCell ref="D2197:D2198"/>
    <mergeCell ref="G2197:G2198"/>
    <mergeCell ref="A2188:A2190"/>
    <mergeCell ref="B2188:B2190"/>
    <mergeCell ref="H2188:H2190"/>
    <mergeCell ref="A2191:A2195"/>
    <mergeCell ref="B2191:B2195"/>
    <mergeCell ref="C2191:C2192"/>
    <mergeCell ref="D2191:D2192"/>
    <mergeCell ref="G2191:G2192"/>
    <mergeCell ref="H2191:H2195"/>
    <mergeCell ref="C2193:C2195"/>
    <mergeCell ref="A2204:A2206"/>
    <mergeCell ref="B2204:B2206"/>
    <mergeCell ref="C2204:C2206"/>
    <mergeCell ref="D2204:D2206"/>
    <mergeCell ref="G2204:G2206"/>
    <mergeCell ref="H2204:H2206"/>
    <mergeCell ref="A2202:A2203"/>
    <mergeCell ref="B2202:B2203"/>
    <mergeCell ref="C2202:C2203"/>
    <mergeCell ref="D2202:D2203"/>
    <mergeCell ref="G2202:G2203"/>
    <mergeCell ref="H2202:H2203"/>
    <mergeCell ref="H2197:H2198"/>
    <mergeCell ref="A2199:A2201"/>
    <mergeCell ref="B2199:B2201"/>
    <mergeCell ref="C2199:C2200"/>
    <mergeCell ref="D2199:D2200"/>
    <mergeCell ref="G2199:G2200"/>
    <mergeCell ref="H2199:H2201"/>
    <mergeCell ref="A2213:A2214"/>
    <mergeCell ref="B2213:B2214"/>
    <mergeCell ref="C2213:C2214"/>
    <mergeCell ref="D2213:D2214"/>
    <mergeCell ref="G2213:G2214"/>
    <mergeCell ref="H2213:H2214"/>
    <mergeCell ref="A2209:A2212"/>
    <mergeCell ref="B2209:B2212"/>
    <mergeCell ref="C2209:C2212"/>
    <mergeCell ref="D2209:D2212"/>
    <mergeCell ref="G2209:G2212"/>
    <mergeCell ref="H2209:H2212"/>
    <mergeCell ref="A2207:A2208"/>
    <mergeCell ref="B2207:B2208"/>
    <mergeCell ref="C2207:C2208"/>
    <mergeCell ref="D2207:D2208"/>
    <mergeCell ref="G2207:G2208"/>
    <mergeCell ref="H2207:H2208"/>
    <mergeCell ref="A2221:A2223"/>
    <mergeCell ref="B2221:B2223"/>
    <mergeCell ref="C2221:C2222"/>
    <mergeCell ref="D2221:D2222"/>
    <mergeCell ref="G2221:G2222"/>
    <mergeCell ref="H2221:H2223"/>
    <mergeCell ref="A2218:A2220"/>
    <mergeCell ref="B2218:B2220"/>
    <mergeCell ref="C2218:C2220"/>
    <mergeCell ref="D2218:D2220"/>
    <mergeCell ref="G2218:G2220"/>
    <mergeCell ref="H2218:H2220"/>
    <mergeCell ref="A2215:A2217"/>
    <mergeCell ref="B2215:B2217"/>
    <mergeCell ref="C2215:C2217"/>
    <mergeCell ref="D2215:D2217"/>
    <mergeCell ref="G2215:G2217"/>
    <mergeCell ref="H2215:H2217"/>
    <mergeCell ref="A2228:A2230"/>
    <mergeCell ref="B2228:B2230"/>
    <mergeCell ref="C2228:C2230"/>
    <mergeCell ref="D2228:D2230"/>
    <mergeCell ref="G2228:G2230"/>
    <mergeCell ref="H2228:H2230"/>
    <mergeCell ref="A2226:A2227"/>
    <mergeCell ref="B2226:B2227"/>
    <mergeCell ref="C2226:C2227"/>
    <mergeCell ref="D2226:D2227"/>
    <mergeCell ref="G2226:G2227"/>
    <mergeCell ref="H2226:H2227"/>
    <mergeCell ref="A2224:A2225"/>
    <mergeCell ref="B2224:B2225"/>
    <mergeCell ref="C2224:C2225"/>
    <mergeCell ref="D2224:D2225"/>
    <mergeCell ref="G2224:G2225"/>
    <mergeCell ref="H2224:H2225"/>
    <mergeCell ref="A2242:A2243"/>
    <mergeCell ref="B2242:B2243"/>
    <mergeCell ref="C2242:C2243"/>
    <mergeCell ref="D2242:D2243"/>
    <mergeCell ref="G2242:G2243"/>
    <mergeCell ref="H2242:H2243"/>
    <mergeCell ref="A2235:A2241"/>
    <mergeCell ref="B2235:B2241"/>
    <mergeCell ref="H2235:H2241"/>
    <mergeCell ref="C2236:C2239"/>
    <mergeCell ref="D2236:D2239"/>
    <mergeCell ref="G2236:G2239"/>
    <mergeCell ref="A2231:A2234"/>
    <mergeCell ref="B2231:B2234"/>
    <mergeCell ref="C2231:C2233"/>
    <mergeCell ref="D2231:D2233"/>
    <mergeCell ref="G2231:G2233"/>
    <mergeCell ref="H2231:H2234"/>
    <mergeCell ref="A2252:A2255"/>
    <mergeCell ref="B2252:B2255"/>
    <mergeCell ref="C2252:C2255"/>
    <mergeCell ref="D2252:D2255"/>
    <mergeCell ref="G2252:G2255"/>
    <mergeCell ref="H2252:H2255"/>
    <mergeCell ref="A2248:A2251"/>
    <mergeCell ref="B2248:B2251"/>
    <mergeCell ref="C2248:C2251"/>
    <mergeCell ref="D2248:D2251"/>
    <mergeCell ref="G2248:G2251"/>
    <mergeCell ref="H2248:H2251"/>
    <mergeCell ref="A2244:A2247"/>
    <mergeCell ref="B2244:B2247"/>
    <mergeCell ref="C2244:C2247"/>
    <mergeCell ref="D2244:D2247"/>
    <mergeCell ref="G2244:G2247"/>
    <mergeCell ref="H2244:H2247"/>
    <mergeCell ref="A2266:A2267"/>
    <mergeCell ref="B2266:B2267"/>
    <mergeCell ref="C2266:C2267"/>
    <mergeCell ref="D2266:D2267"/>
    <mergeCell ref="G2266:G2267"/>
    <mergeCell ref="H2266:H2267"/>
    <mergeCell ref="A2262:A2265"/>
    <mergeCell ref="B2262:B2265"/>
    <mergeCell ref="C2262:C2265"/>
    <mergeCell ref="D2262:D2265"/>
    <mergeCell ref="G2262:G2265"/>
    <mergeCell ref="H2262:H2265"/>
    <mergeCell ref="A2256:A2258"/>
    <mergeCell ref="B2256:B2258"/>
    <mergeCell ref="H2256:H2258"/>
    <mergeCell ref="A2259:A2261"/>
    <mergeCell ref="B2259:B2261"/>
    <mergeCell ref="H2259:H2261"/>
    <mergeCell ref="C2260:C2261"/>
    <mergeCell ref="D2260:D2261"/>
    <mergeCell ref="G2260:G2261"/>
    <mergeCell ref="A2273:A2276"/>
    <mergeCell ref="B2273:B2276"/>
    <mergeCell ref="C2273:C2276"/>
    <mergeCell ref="D2273:D2276"/>
    <mergeCell ref="G2273:G2276"/>
    <mergeCell ref="H2273:H2276"/>
    <mergeCell ref="A2271:A2272"/>
    <mergeCell ref="B2271:B2272"/>
    <mergeCell ref="C2271:C2272"/>
    <mergeCell ref="D2271:D2272"/>
    <mergeCell ref="G2271:G2272"/>
    <mergeCell ref="H2271:H2272"/>
    <mergeCell ref="A2268:A2270"/>
    <mergeCell ref="B2268:B2270"/>
    <mergeCell ref="H2268:H2270"/>
    <mergeCell ref="C2269:C2270"/>
    <mergeCell ref="D2269:D2270"/>
    <mergeCell ref="G2269:G2270"/>
    <mergeCell ref="A2281:A2282"/>
    <mergeCell ref="B2281:B2282"/>
    <mergeCell ref="C2281:C2282"/>
    <mergeCell ref="D2281:D2282"/>
    <mergeCell ref="G2281:G2282"/>
    <mergeCell ref="H2281:H2282"/>
    <mergeCell ref="A2279:A2280"/>
    <mergeCell ref="B2279:B2280"/>
    <mergeCell ref="C2279:C2280"/>
    <mergeCell ref="D2279:D2280"/>
    <mergeCell ref="G2279:G2280"/>
    <mergeCell ref="H2279:H2280"/>
    <mergeCell ref="A2277:A2278"/>
    <mergeCell ref="B2277:B2278"/>
    <mergeCell ref="C2277:C2278"/>
    <mergeCell ref="D2277:D2278"/>
    <mergeCell ref="G2277:G2278"/>
    <mergeCell ref="H2277:H2278"/>
    <mergeCell ref="A2287:A2288"/>
    <mergeCell ref="B2287:B2288"/>
    <mergeCell ref="C2287:C2288"/>
    <mergeCell ref="D2287:D2288"/>
    <mergeCell ref="G2287:G2288"/>
    <mergeCell ref="H2287:H2288"/>
    <mergeCell ref="A2285:A2286"/>
    <mergeCell ref="B2285:B2286"/>
    <mergeCell ref="C2285:C2286"/>
    <mergeCell ref="D2285:D2286"/>
    <mergeCell ref="G2285:G2286"/>
    <mergeCell ref="H2285:H2286"/>
    <mergeCell ref="A2283:A2284"/>
    <mergeCell ref="B2283:B2284"/>
    <mergeCell ref="C2283:C2284"/>
    <mergeCell ref="D2283:D2284"/>
    <mergeCell ref="G2283:G2284"/>
    <mergeCell ref="H2283:H2284"/>
    <mergeCell ref="A2300:A2302"/>
    <mergeCell ref="B2300:B2302"/>
    <mergeCell ref="H2300:H2302"/>
    <mergeCell ref="C2301:C2302"/>
    <mergeCell ref="D2301:D2302"/>
    <mergeCell ref="G2301:G2302"/>
    <mergeCell ref="A2293:A2299"/>
    <mergeCell ref="B2293:B2299"/>
    <mergeCell ref="C2293:C2299"/>
    <mergeCell ref="D2293:D2299"/>
    <mergeCell ref="G2293:G2299"/>
    <mergeCell ref="H2293:H2299"/>
    <mergeCell ref="A2289:A2292"/>
    <mergeCell ref="B2289:B2292"/>
    <mergeCell ref="H2289:H2292"/>
    <mergeCell ref="C2290:C2292"/>
    <mergeCell ref="D2290:D2292"/>
    <mergeCell ref="G2290:G2292"/>
    <mergeCell ref="A2320:A2321"/>
    <mergeCell ref="B2320:B2321"/>
    <mergeCell ref="C2320:C2321"/>
    <mergeCell ref="D2320:D2321"/>
    <mergeCell ref="G2320:G2321"/>
    <mergeCell ref="H2320:H2321"/>
    <mergeCell ref="A2314:A2319"/>
    <mergeCell ref="B2314:B2319"/>
    <mergeCell ref="C2314:C2316"/>
    <mergeCell ref="D2314:D2316"/>
    <mergeCell ref="G2314:G2316"/>
    <mergeCell ref="H2314:H2319"/>
    <mergeCell ref="C2317:C2319"/>
    <mergeCell ref="D2317:D2319"/>
    <mergeCell ref="G2317:G2319"/>
    <mergeCell ref="A2303:A2313"/>
    <mergeCell ref="B2303:B2313"/>
    <mergeCell ref="C2303:C2308"/>
    <mergeCell ref="D2303:D2308"/>
    <mergeCell ref="G2303:G2308"/>
    <mergeCell ref="H2303:H2313"/>
    <mergeCell ref="C2309:C2313"/>
    <mergeCell ref="D2309:D2313"/>
    <mergeCell ref="G2309:G2313"/>
    <mergeCell ref="A2331:A2332"/>
    <mergeCell ref="B2331:B2332"/>
    <mergeCell ref="H2331:H2332"/>
    <mergeCell ref="A2333:A2334"/>
    <mergeCell ref="B2333:B2334"/>
    <mergeCell ref="C2333:C2334"/>
    <mergeCell ref="D2333:D2334"/>
    <mergeCell ref="G2333:G2334"/>
    <mergeCell ref="H2333:H2334"/>
    <mergeCell ref="A2326:A2328"/>
    <mergeCell ref="B2326:B2328"/>
    <mergeCell ref="C2326:C2328"/>
    <mergeCell ref="D2326:D2328"/>
    <mergeCell ref="G2326:G2328"/>
    <mergeCell ref="H2326:H2328"/>
    <mergeCell ref="A2322:A2325"/>
    <mergeCell ref="B2322:B2325"/>
    <mergeCell ref="H2322:H2325"/>
    <mergeCell ref="C2323:C2324"/>
    <mergeCell ref="D2323:D2324"/>
    <mergeCell ref="G2323:G2324"/>
    <mergeCell ref="A2345:A2346"/>
    <mergeCell ref="B2345:B2346"/>
    <mergeCell ref="H2345:H2346"/>
    <mergeCell ref="A2347:A2351"/>
    <mergeCell ref="B2347:B2351"/>
    <mergeCell ref="C2347:C2349"/>
    <mergeCell ref="D2347:D2349"/>
    <mergeCell ref="G2347:G2349"/>
    <mergeCell ref="H2347:H2351"/>
    <mergeCell ref="C2350:C2351"/>
    <mergeCell ref="A2342:A2344"/>
    <mergeCell ref="B2342:B2344"/>
    <mergeCell ref="C2342:C2344"/>
    <mergeCell ref="D2342:D2344"/>
    <mergeCell ref="G2342:G2344"/>
    <mergeCell ref="H2342:H2344"/>
    <mergeCell ref="A2335:A2337"/>
    <mergeCell ref="B2335:B2337"/>
    <mergeCell ref="H2335:H2337"/>
    <mergeCell ref="A2338:A2341"/>
    <mergeCell ref="B2338:B2341"/>
    <mergeCell ref="C2339:C2341"/>
    <mergeCell ref="D2339:D2341"/>
    <mergeCell ref="G2339:G2341"/>
    <mergeCell ref="H2339:H2341"/>
    <mergeCell ref="A2356:A2360"/>
    <mergeCell ref="B2356:B2360"/>
    <mergeCell ref="C2356:C2359"/>
    <mergeCell ref="D2356:D2359"/>
    <mergeCell ref="G2356:G2359"/>
    <mergeCell ref="H2356:H2360"/>
    <mergeCell ref="H2352:H2353"/>
    <mergeCell ref="A2354:A2355"/>
    <mergeCell ref="B2354:B2355"/>
    <mergeCell ref="C2354:C2355"/>
    <mergeCell ref="D2354:D2355"/>
    <mergeCell ref="G2354:G2355"/>
    <mergeCell ref="H2354:H2355"/>
    <mergeCell ref="D2350:D2351"/>
    <mergeCell ref="G2350:G2351"/>
    <mergeCell ref="A2352:A2353"/>
    <mergeCell ref="B2352:B2353"/>
    <mergeCell ref="C2352:C2353"/>
    <mergeCell ref="D2352:D2353"/>
    <mergeCell ref="E2352:E2353"/>
    <mergeCell ref="F2352:F2353"/>
    <mergeCell ref="G2352:G2353"/>
    <mergeCell ref="G2365:G2367"/>
    <mergeCell ref="H2365:H2373"/>
    <mergeCell ref="C2368:C2373"/>
    <mergeCell ref="D2368:D2373"/>
    <mergeCell ref="E2368:E2369"/>
    <mergeCell ref="F2368:F2369"/>
    <mergeCell ref="G2368:G2373"/>
    <mergeCell ref="E2370:E2371"/>
    <mergeCell ref="F2370:F2371"/>
    <mergeCell ref="E2372:E2373"/>
    <mergeCell ref="G2361:G2364"/>
    <mergeCell ref="H2361:H2364"/>
    <mergeCell ref="E2363:E2364"/>
    <mergeCell ref="F2363:F2364"/>
    <mergeCell ref="A2365:A2373"/>
    <mergeCell ref="B2365:B2373"/>
    <mergeCell ref="C2365:C2367"/>
    <mergeCell ref="D2365:D2367"/>
    <mergeCell ref="E2365:E2367"/>
    <mergeCell ref="F2365:F2367"/>
    <mergeCell ref="A2361:A2364"/>
    <mergeCell ref="B2361:B2364"/>
    <mergeCell ref="C2361:C2364"/>
    <mergeCell ref="D2361:D2364"/>
    <mergeCell ref="E2361:E2362"/>
    <mergeCell ref="F2361:F2362"/>
    <mergeCell ref="A2378:A2379"/>
    <mergeCell ref="B2378:B2379"/>
    <mergeCell ref="C2378:C2379"/>
    <mergeCell ref="D2378:D2379"/>
    <mergeCell ref="G2378:G2379"/>
    <mergeCell ref="H2378:H2379"/>
    <mergeCell ref="G2374:G2375"/>
    <mergeCell ref="H2374:H2377"/>
    <mergeCell ref="C2376:C2377"/>
    <mergeCell ref="D2376:D2377"/>
    <mergeCell ref="E2376:E2377"/>
    <mergeCell ref="F2376:F2377"/>
    <mergeCell ref="G2376:G2377"/>
    <mergeCell ref="F2372:F2373"/>
    <mergeCell ref="A2374:A2377"/>
    <mergeCell ref="B2374:B2377"/>
    <mergeCell ref="C2374:C2375"/>
    <mergeCell ref="D2374:D2375"/>
    <mergeCell ref="E2374:E2375"/>
    <mergeCell ref="F2374:F2375"/>
    <mergeCell ref="G2384:G2385"/>
    <mergeCell ref="H2384:H2390"/>
    <mergeCell ref="C2386:C2388"/>
    <mergeCell ref="D2386:D2388"/>
    <mergeCell ref="G2386:G2388"/>
    <mergeCell ref="C2389:C2390"/>
    <mergeCell ref="D2389:D2390"/>
    <mergeCell ref="G2389:G2390"/>
    <mergeCell ref="A2384:A2390"/>
    <mergeCell ref="B2384:B2390"/>
    <mergeCell ref="C2384:C2385"/>
    <mergeCell ref="D2384:D2385"/>
    <mergeCell ref="E2384:E2385"/>
    <mergeCell ref="F2384:F2385"/>
    <mergeCell ref="A2380:A2383"/>
    <mergeCell ref="B2380:B2383"/>
    <mergeCell ref="C2380:C2381"/>
    <mergeCell ref="D2380:D2381"/>
    <mergeCell ref="G2380:G2381"/>
    <mergeCell ref="H2380:H2383"/>
    <mergeCell ref="C2382:C2383"/>
    <mergeCell ref="D2382:D2383"/>
    <mergeCell ref="G2382:G2383"/>
    <mergeCell ref="A2396:A2397"/>
    <mergeCell ref="B2396:B2397"/>
    <mergeCell ref="C2396:C2397"/>
    <mergeCell ref="D2396:D2397"/>
    <mergeCell ref="G2396:G2397"/>
    <mergeCell ref="H2396:H2397"/>
    <mergeCell ref="A2394:A2395"/>
    <mergeCell ref="B2394:B2395"/>
    <mergeCell ref="C2394:C2395"/>
    <mergeCell ref="D2394:D2395"/>
    <mergeCell ref="G2394:G2395"/>
    <mergeCell ref="H2394:H2395"/>
    <mergeCell ref="A2391:A2393"/>
    <mergeCell ref="B2391:B2393"/>
    <mergeCell ref="H2391:H2393"/>
    <mergeCell ref="C2392:C2393"/>
    <mergeCell ref="D2392:D2393"/>
    <mergeCell ref="G2392:G2393"/>
    <mergeCell ref="A2410:A2414"/>
    <mergeCell ref="B2410:B2414"/>
    <mergeCell ref="H2410:H2414"/>
    <mergeCell ref="C2411:C2414"/>
    <mergeCell ref="D2411:D2414"/>
    <mergeCell ref="G2411:G2414"/>
    <mergeCell ref="I2400:I2404"/>
    <mergeCell ref="C2403:C2404"/>
    <mergeCell ref="D2403:D2404"/>
    <mergeCell ref="G2403:G2404"/>
    <mergeCell ref="A2405:A2409"/>
    <mergeCell ref="B2405:B2409"/>
    <mergeCell ref="C2405:C2409"/>
    <mergeCell ref="D2405:D2409"/>
    <mergeCell ref="G2405:G2409"/>
    <mergeCell ref="H2405:H2409"/>
    <mergeCell ref="G2398:G2399"/>
    <mergeCell ref="H2398:H2399"/>
    <mergeCell ref="A2400:A2404"/>
    <mergeCell ref="B2400:B2404"/>
    <mergeCell ref="C2400:C2402"/>
    <mergeCell ref="D2400:D2402"/>
    <mergeCell ref="G2400:G2402"/>
    <mergeCell ref="H2400:H2404"/>
    <mergeCell ref="A2398:A2399"/>
    <mergeCell ref="B2398:B2399"/>
    <mergeCell ref="C2398:C2399"/>
    <mergeCell ref="D2398:D2399"/>
    <mergeCell ref="E2398:E2399"/>
    <mergeCell ref="F2398:F2399"/>
    <mergeCell ref="A2427:A2429"/>
    <mergeCell ref="B2427:B2429"/>
    <mergeCell ref="C2427:C2429"/>
    <mergeCell ref="D2427:D2429"/>
    <mergeCell ref="G2427:G2429"/>
    <mergeCell ref="H2427:H2429"/>
    <mergeCell ref="A2420:A2426"/>
    <mergeCell ref="B2420:B2426"/>
    <mergeCell ref="C2420:C2422"/>
    <mergeCell ref="D2420:D2422"/>
    <mergeCell ref="G2420:G2422"/>
    <mergeCell ref="H2420:H2426"/>
    <mergeCell ref="C2423:C2426"/>
    <mergeCell ref="D2423:D2426"/>
    <mergeCell ref="G2423:G2426"/>
    <mergeCell ref="A2415:A2419"/>
    <mergeCell ref="B2415:B2419"/>
    <mergeCell ref="C2415:C2419"/>
    <mergeCell ref="D2415:D2419"/>
    <mergeCell ref="G2415:G2419"/>
    <mergeCell ref="H2415:H2419"/>
    <mergeCell ref="A2441:A2443"/>
    <mergeCell ref="B2441:B2443"/>
    <mergeCell ref="C2441:C2442"/>
    <mergeCell ref="D2441:D2442"/>
    <mergeCell ref="G2441:G2442"/>
    <mergeCell ref="H2441:H2443"/>
    <mergeCell ref="A2435:A2436"/>
    <mergeCell ref="B2435:B2436"/>
    <mergeCell ref="H2435:H2436"/>
    <mergeCell ref="A2437:A2440"/>
    <mergeCell ref="B2437:B2440"/>
    <mergeCell ref="C2437:C2440"/>
    <mergeCell ref="D2437:D2440"/>
    <mergeCell ref="G2437:G2440"/>
    <mergeCell ref="H2437:H2440"/>
    <mergeCell ref="A2430:A2434"/>
    <mergeCell ref="B2430:B2434"/>
    <mergeCell ref="C2430:C2431"/>
    <mergeCell ref="D2430:D2431"/>
    <mergeCell ref="G2430:G2431"/>
    <mergeCell ref="H2430:H2434"/>
    <mergeCell ref="C2432:C2434"/>
    <mergeCell ref="D2432:D2434"/>
    <mergeCell ref="G2432:G2434"/>
    <mergeCell ref="G2456:G2457"/>
    <mergeCell ref="H2456:H2457"/>
    <mergeCell ref="A2458:A2459"/>
    <mergeCell ref="B2458:B2459"/>
    <mergeCell ref="H2458:H2459"/>
    <mergeCell ref="A2460:A2463"/>
    <mergeCell ref="B2460:B2463"/>
    <mergeCell ref="C2460:C2461"/>
    <mergeCell ref="D2460:D2461"/>
    <mergeCell ref="G2460:G2461"/>
    <mergeCell ref="A2456:A2457"/>
    <mergeCell ref="B2456:B2457"/>
    <mergeCell ref="C2456:C2457"/>
    <mergeCell ref="D2456:D2457"/>
    <mergeCell ref="E2456:E2457"/>
    <mergeCell ref="F2456:F2457"/>
    <mergeCell ref="A2444:A2455"/>
    <mergeCell ref="B2444:B2455"/>
    <mergeCell ref="C2444:C2448"/>
    <mergeCell ref="D2444:D2448"/>
    <mergeCell ref="G2444:G2448"/>
    <mergeCell ref="H2444:H2455"/>
    <mergeCell ref="C2451:C2452"/>
    <mergeCell ref="D2451:D2452"/>
    <mergeCell ref="G2451:G2452"/>
    <mergeCell ref="C2468:C2472"/>
    <mergeCell ref="D2468:D2472"/>
    <mergeCell ref="G2468:G2472"/>
    <mergeCell ref="A2474:A2475"/>
    <mergeCell ref="B2474:B2475"/>
    <mergeCell ref="C2474:C2475"/>
    <mergeCell ref="D2474:D2475"/>
    <mergeCell ref="G2474:G2475"/>
    <mergeCell ref="H2460:H2463"/>
    <mergeCell ref="C2462:C2463"/>
    <mergeCell ref="D2462:D2463"/>
    <mergeCell ref="G2462:G2463"/>
    <mergeCell ref="A2466:A2472"/>
    <mergeCell ref="B2466:B2472"/>
    <mergeCell ref="C2466:C2467"/>
    <mergeCell ref="D2466:D2467"/>
    <mergeCell ref="G2466:G2467"/>
    <mergeCell ref="H2466:H2472"/>
    <mergeCell ref="A2486:A2487"/>
    <mergeCell ref="B2486:B2487"/>
    <mergeCell ref="C2486:C2487"/>
    <mergeCell ref="D2486:D2487"/>
    <mergeCell ref="G2486:G2487"/>
    <mergeCell ref="H2486:H2487"/>
    <mergeCell ref="A2480:A2481"/>
    <mergeCell ref="B2480:B2481"/>
    <mergeCell ref="H2480:H2481"/>
    <mergeCell ref="A2483:A2485"/>
    <mergeCell ref="B2483:B2485"/>
    <mergeCell ref="C2483:C2485"/>
    <mergeCell ref="D2483:D2485"/>
    <mergeCell ref="G2483:G2485"/>
    <mergeCell ref="H2483:H2485"/>
    <mergeCell ref="H2474:H2475"/>
    <mergeCell ref="A2476:A2477"/>
    <mergeCell ref="B2476:B2477"/>
    <mergeCell ref="H2476:H2477"/>
    <mergeCell ref="A2478:A2479"/>
    <mergeCell ref="B2478:B2479"/>
    <mergeCell ref="C2478:C2479"/>
    <mergeCell ref="D2478:D2479"/>
    <mergeCell ref="G2478:G2479"/>
    <mergeCell ref="H2478:H2479"/>
    <mergeCell ref="A2492:A2495"/>
    <mergeCell ref="B2492:B2495"/>
    <mergeCell ref="C2492:C2493"/>
    <mergeCell ref="D2492:D2493"/>
    <mergeCell ref="G2492:G2493"/>
    <mergeCell ref="H2492:H2495"/>
    <mergeCell ref="C2494:C2495"/>
    <mergeCell ref="D2494:D2495"/>
    <mergeCell ref="G2494:G2495"/>
    <mergeCell ref="A2490:A2491"/>
    <mergeCell ref="B2490:B2491"/>
    <mergeCell ref="C2490:C2491"/>
    <mergeCell ref="D2490:D2491"/>
    <mergeCell ref="G2490:G2491"/>
    <mergeCell ref="H2490:H2491"/>
    <mergeCell ref="A2488:A2489"/>
    <mergeCell ref="B2488:B2489"/>
    <mergeCell ref="C2488:C2489"/>
    <mergeCell ref="D2488:D2489"/>
    <mergeCell ref="G2488:G2489"/>
    <mergeCell ref="H2488:H2489"/>
    <mergeCell ref="A2510:A2511"/>
    <mergeCell ref="B2510:B2511"/>
    <mergeCell ref="C2510:C2511"/>
    <mergeCell ref="D2510:D2511"/>
    <mergeCell ref="G2510:G2511"/>
    <mergeCell ref="H2510:H2511"/>
    <mergeCell ref="A2505:A2509"/>
    <mergeCell ref="B2505:B2509"/>
    <mergeCell ref="C2505:C2509"/>
    <mergeCell ref="D2505:D2509"/>
    <mergeCell ref="G2505:G2509"/>
    <mergeCell ref="H2505:H2509"/>
    <mergeCell ref="A2496:A2504"/>
    <mergeCell ref="B2496:B2504"/>
    <mergeCell ref="C2496:C2504"/>
    <mergeCell ref="D2496:D2504"/>
    <mergeCell ref="G2496:G2504"/>
    <mergeCell ref="H2496:H2504"/>
    <mergeCell ref="A2522:A2523"/>
    <mergeCell ref="B2522:B2523"/>
    <mergeCell ref="C2522:C2523"/>
    <mergeCell ref="D2522:D2523"/>
    <mergeCell ref="G2522:G2523"/>
    <mergeCell ref="H2522:H2523"/>
    <mergeCell ref="H2514:H2515"/>
    <mergeCell ref="A2520:A2521"/>
    <mergeCell ref="B2520:B2521"/>
    <mergeCell ref="C2520:C2521"/>
    <mergeCell ref="D2520:D2521"/>
    <mergeCell ref="G2520:G2521"/>
    <mergeCell ref="H2520:H2521"/>
    <mergeCell ref="A2512:A2513"/>
    <mergeCell ref="B2512:B2513"/>
    <mergeCell ref="H2512:H2513"/>
    <mergeCell ref="A2514:A2515"/>
    <mergeCell ref="B2514:B2515"/>
    <mergeCell ref="C2514:C2515"/>
    <mergeCell ref="D2514:D2515"/>
    <mergeCell ref="E2514:E2515"/>
    <mergeCell ref="F2514:F2515"/>
    <mergeCell ref="G2514:G2515"/>
    <mergeCell ref="G2528:G2529"/>
    <mergeCell ref="H2528:H2529"/>
    <mergeCell ref="A2532:A2536"/>
    <mergeCell ref="B2532:B2536"/>
    <mergeCell ref="C2532:C2535"/>
    <mergeCell ref="D2532:D2535"/>
    <mergeCell ref="G2532:G2535"/>
    <mergeCell ref="H2532:H2536"/>
    <mergeCell ref="A2528:A2529"/>
    <mergeCell ref="B2528:B2529"/>
    <mergeCell ref="C2528:C2529"/>
    <mergeCell ref="D2528:D2529"/>
    <mergeCell ref="E2528:E2529"/>
    <mergeCell ref="F2528:F2529"/>
    <mergeCell ref="A2525:A2527"/>
    <mergeCell ref="B2525:B2527"/>
    <mergeCell ref="C2525:C2527"/>
    <mergeCell ref="D2525:D2527"/>
    <mergeCell ref="G2525:G2527"/>
    <mergeCell ref="H2525:H2527"/>
    <mergeCell ref="A2557:A2563"/>
    <mergeCell ref="B2557:B2563"/>
    <mergeCell ref="C2557:C2561"/>
    <mergeCell ref="D2557:D2561"/>
    <mergeCell ref="G2557:G2561"/>
    <mergeCell ref="H2557:H2563"/>
    <mergeCell ref="A2548:A2556"/>
    <mergeCell ref="B2548:B2556"/>
    <mergeCell ref="C2548:C2549"/>
    <mergeCell ref="D2548:D2549"/>
    <mergeCell ref="G2548:G2549"/>
    <mergeCell ref="H2548:H2556"/>
    <mergeCell ref="C2552:C2555"/>
    <mergeCell ref="D2552:D2555"/>
    <mergeCell ref="G2552:G2555"/>
    <mergeCell ref="A2537:A2546"/>
    <mergeCell ref="B2537:B2546"/>
    <mergeCell ref="C2537:C2540"/>
    <mergeCell ref="D2537:D2540"/>
    <mergeCell ref="G2537:G2540"/>
    <mergeCell ref="H2537:H2540"/>
    <mergeCell ref="C2541:C2546"/>
    <mergeCell ref="D2541:D2546"/>
    <mergeCell ref="G2541:G2546"/>
    <mergeCell ref="H2541:H2546"/>
    <mergeCell ref="A2573:A2576"/>
    <mergeCell ref="B2573:B2576"/>
    <mergeCell ref="C2573:C2576"/>
    <mergeCell ref="D2573:D2576"/>
    <mergeCell ref="G2573:G2576"/>
    <mergeCell ref="H2573:H2576"/>
    <mergeCell ref="A2568:A2572"/>
    <mergeCell ref="B2568:B2572"/>
    <mergeCell ref="H2568:H2572"/>
    <mergeCell ref="C2569:C2572"/>
    <mergeCell ref="D2569:D2572"/>
    <mergeCell ref="G2569:G2572"/>
    <mergeCell ref="A2564:A2567"/>
    <mergeCell ref="B2564:B2567"/>
    <mergeCell ref="C2564:C2566"/>
    <mergeCell ref="D2564:D2566"/>
    <mergeCell ref="G2564:G2566"/>
    <mergeCell ref="H2564:H2567"/>
    <mergeCell ref="A2587:A2591"/>
    <mergeCell ref="B2587:B2591"/>
    <mergeCell ref="H2587:H2591"/>
    <mergeCell ref="C2588:C2589"/>
    <mergeCell ref="D2588:D2589"/>
    <mergeCell ref="G2588:G2589"/>
    <mergeCell ref="C2590:C2591"/>
    <mergeCell ref="D2590:D2591"/>
    <mergeCell ref="G2590:G2591"/>
    <mergeCell ref="A2582:A2586"/>
    <mergeCell ref="B2582:B2586"/>
    <mergeCell ref="C2582:C2585"/>
    <mergeCell ref="D2582:D2585"/>
    <mergeCell ref="G2582:G2585"/>
    <mergeCell ref="H2582:H2586"/>
    <mergeCell ref="A2577:A2581"/>
    <mergeCell ref="B2577:B2581"/>
    <mergeCell ref="C2577:C2580"/>
    <mergeCell ref="D2577:D2580"/>
    <mergeCell ref="G2577:G2580"/>
    <mergeCell ref="H2577:H2581"/>
    <mergeCell ref="A2602:A2604"/>
    <mergeCell ref="B2602:B2604"/>
    <mergeCell ref="H2602:H2604"/>
    <mergeCell ref="C2603:C2604"/>
    <mergeCell ref="D2603:D2604"/>
    <mergeCell ref="E2603:E2604"/>
    <mergeCell ref="F2603:F2604"/>
    <mergeCell ref="G2603:G2604"/>
    <mergeCell ref="A2598:A2601"/>
    <mergeCell ref="B2598:B2601"/>
    <mergeCell ref="C2598:C2601"/>
    <mergeCell ref="D2598:D2601"/>
    <mergeCell ref="G2598:G2601"/>
    <mergeCell ref="H2598:H2601"/>
    <mergeCell ref="A2592:A2596"/>
    <mergeCell ref="B2592:B2596"/>
    <mergeCell ref="H2592:H2596"/>
    <mergeCell ref="C2594:C2596"/>
    <mergeCell ref="D2594:D2596"/>
    <mergeCell ref="G2594:G2596"/>
    <mergeCell ref="A2620:A2622"/>
    <mergeCell ref="B2620:B2622"/>
    <mergeCell ref="C2620:C2622"/>
    <mergeCell ref="D2620:D2622"/>
    <mergeCell ref="G2620:G2622"/>
    <mergeCell ref="H2620:H2622"/>
    <mergeCell ref="A2617:A2619"/>
    <mergeCell ref="B2617:B2619"/>
    <mergeCell ref="H2617:H2619"/>
    <mergeCell ref="C2618:C2619"/>
    <mergeCell ref="D2618:D2619"/>
    <mergeCell ref="G2618:G2619"/>
    <mergeCell ref="A2605:A2616"/>
    <mergeCell ref="B2605:B2616"/>
    <mergeCell ref="C2605:C2612"/>
    <mergeCell ref="D2605:D2612"/>
    <mergeCell ref="G2605:G2612"/>
    <mergeCell ref="H2605:H2616"/>
    <mergeCell ref="C2613:C2616"/>
    <mergeCell ref="D2613:D2616"/>
    <mergeCell ref="G2613:G2616"/>
    <mergeCell ref="A2633:A2636"/>
    <mergeCell ref="B2633:B2636"/>
    <mergeCell ref="H2633:H2636"/>
    <mergeCell ref="C2634:C2636"/>
    <mergeCell ref="D2634:D2636"/>
    <mergeCell ref="G2634:G2636"/>
    <mergeCell ref="H2625:H2626"/>
    <mergeCell ref="A2629:A2631"/>
    <mergeCell ref="B2629:B2631"/>
    <mergeCell ref="C2629:C2630"/>
    <mergeCell ref="D2629:D2630"/>
    <mergeCell ref="G2629:G2630"/>
    <mergeCell ref="H2629:H2631"/>
    <mergeCell ref="A2623:A2624"/>
    <mergeCell ref="B2623:B2624"/>
    <mergeCell ref="H2623:H2624"/>
    <mergeCell ref="A2625:A2626"/>
    <mergeCell ref="B2625:B2626"/>
    <mergeCell ref="C2625:C2626"/>
    <mergeCell ref="D2625:D2626"/>
    <mergeCell ref="E2625:E2626"/>
    <mergeCell ref="F2625:F2626"/>
    <mergeCell ref="G2625:G2626"/>
    <mergeCell ref="A2644:A2646"/>
    <mergeCell ref="B2644:B2646"/>
    <mergeCell ref="H2644:H2646"/>
    <mergeCell ref="A2648:A2652"/>
    <mergeCell ref="B2648:B2652"/>
    <mergeCell ref="C2648:C2652"/>
    <mergeCell ref="D2648:D2652"/>
    <mergeCell ref="G2648:G2652"/>
    <mergeCell ref="H2648:H2652"/>
    <mergeCell ref="A2639:A2643"/>
    <mergeCell ref="B2639:B2643"/>
    <mergeCell ref="C2639:C2642"/>
    <mergeCell ref="D2639:D2642"/>
    <mergeCell ref="G2639:G2642"/>
    <mergeCell ref="H2639:H2643"/>
    <mergeCell ref="A2637:A2638"/>
    <mergeCell ref="B2637:B2638"/>
    <mergeCell ref="C2637:C2638"/>
    <mergeCell ref="D2637:D2638"/>
    <mergeCell ref="G2637:G2638"/>
    <mergeCell ref="H2637:H2638"/>
    <mergeCell ref="C2662:C2663"/>
    <mergeCell ref="D2662:D2663"/>
    <mergeCell ref="G2662:G2663"/>
    <mergeCell ref="H2662:H2663"/>
    <mergeCell ref="A2658:A2660"/>
    <mergeCell ref="B2658:B2660"/>
    <mergeCell ref="C2658:C2660"/>
    <mergeCell ref="D2658:D2660"/>
    <mergeCell ref="G2658:G2660"/>
    <mergeCell ref="H2658:H2660"/>
    <mergeCell ref="A2656:A2657"/>
    <mergeCell ref="B2656:B2657"/>
    <mergeCell ref="C2656:C2657"/>
    <mergeCell ref="D2656:D2657"/>
    <mergeCell ref="G2656:G2657"/>
    <mergeCell ref="H2656:H2657"/>
    <mergeCell ref="A2653:A2655"/>
    <mergeCell ref="B2653:B2655"/>
    <mergeCell ref="C2653:C2655"/>
    <mergeCell ref="D2653:D2655"/>
    <mergeCell ref="G2653:G2655"/>
    <mergeCell ref="H2653:H2655"/>
    <mergeCell ref="I2658:I2660"/>
    <mergeCell ref="I776:I778"/>
    <mergeCell ref="I2117:I2121"/>
    <mergeCell ref="I1387:I1388"/>
    <mergeCell ref="I682:I683"/>
    <mergeCell ref="I1052:I1054"/>
    <mergeCell ref="A2670:A2671"/>
    <mergeCell ref="B2670:B2671"/>
    <mergeCell ref="C2670:C2671"/>
    <mergeCell ref="D2670:D2671"/>
    <mergeCell ref="G2670:G2671"/>
    <mergeCell ref="H2670:H2671"/>
    <mergeCell ref="A2668:A2669"/>
    <mergeCell ref="B2668:B2669"/>
    <mergeCell ref="C2668:C2669"/>
    <mergeCell ref="D2668:D2669"/>
    <mergeCell ref="G2668:G2669"/>
    <mergeCell ref="H2668:H2669"/>
    <mergeCell ref="A2666:A2667"/>
    <mergeCell ref="B2666:B2667"/>
    <mergeCell ref="C2666:C2667"/>
    <mergeCell ref="D2666:D2667"/>
    <mergeCell ref="G2666:G2667"/>
    <mergeCell ref="H2666:H2667"/>
    <mergeCell ref="A2664:A2665"/>
    <mergeCell ref="B2664:B2665"/>
    <mergeCell ref="C2664:C2665"/>
    <mergeCell ref="D2664:D2665"/>
    <mergeCell ref="G2664:G2665"/>
    <mergeCell ref="H2664:H2665"/>
    <mergeCell ref="A2662:A2663"/>
    <mergeCell ref="B2662:B2663"/>
  </mergeCells>
  <pageMargins left="0.25" right="0.25" top="0.75" bottom="0.75" header="0.3" footer="0.3"/>
  <pageSetup paperSize="9"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2"/>
  <sheetViews>
    <sheetView zoomScale="90" zoomScaleNormal="90" workbookViewId="0">
      <selection activeCell="G10" sqref="G10"/>
    </sheetView>
  </sheetViews>
  <sheetFormatPr baseColWidth="10" defaultColWidth="11.42578125" defaultRowHeight="15"/>
  <cols>
    <col min="1" max="1" width="17.140625" style="6" customWidth="1"/>
    <col min="2" max="2" width="3.28515625" bestFit="1" customWidth="1"/>
    <col min="3" max="3" width="41.85546875" bestFit="1" customWidth="1"/>
    <col min="4" max="4" width="17.42578125" bestFit="1" customWidth="1"/>
    <col min="5" max="5" width="30.7109375" customWidth="1"/>
  </cols>
  <sheetData>
    <row r="1" spans="1:5" s="3" customFormat="1"/>
    <row r="2" spans="1:5" s="3" customFormat="1"/>
    <row r="3" spans="1:5" s="3" customFormat="1"/>
    <row r="4" spans="1:5" s="3" customFormat="1" ht="18">
      <c r="A4" s="118" t="s">
        <v>821</v>
      </c>
    </row>
    <row r="5" spans="1:5" s="3" customFormat="1">
      <c r="A5" s="123" t="s">
        <v>822</v>
      </c>
    </row>
    <row r="6" spans="1:5" s="3" customFormat="1" ht="15.75" thickBot="1">
      <c r="A6" s="1" t="s">
        <v>2</v>
      </c>
    </row>
    <row r="7" spans="1:5" s="3" customFormat="1" ht="60.75" thickBot="1">
      <c r="A7" s="2" t="s">
        <v>823</v>
      </c>
      <c r="B7" s="902" t="s">
        <v>824</v>
      </c>
      <c r="C7" s="902"/>
      <c r="D7" s="13" t="s">
        <v>4</v>
      </c>
      <c r="E7" s="14" t="s">
        <v>825</v>
      </c>
    </row>
    <row r="8" spans="1:5">
      <c r="A8" s="15">
        <v>87257</v>
      </c>
      <c r="B8" s="16">
        <v>4</v>
      </c>
      <c r="C8" s="16" t="s">
        <v>826</v>
      </c>
      <c r="D8" s="16" t="s">
        <v>826</v>
      </c>
      <c r="E8" s="17" t="s">
        <v>98</v>
      </c>
    </row>
    <row r="9" spans="1:5">
      <c r="A9" s="4">
        <v>101332</v>
      </c>
      <c r="B9" s="5">
        <v>4</v>
      </c>
      <c r="C9" s="5" t="s">
        <v>826</v>
      </c>
      <c r="D9" s="5" t="s">
        <v>826</v>
      </c>
      <c r="E9" s="17" t="s">
        <v>98</v>
      </c>
    </row>
    <row r="10" spans="1:5">
      <c r="A10" s="4">
        <v>121224</v>
      </c>
      <c r="B10" s="5">
        <v>4</v>
      </c>
      <c r="C10" s="5" t="s">
        <v>826</v>
      </c>
      <c r="D10" s="5" t="s">
        <v>826</v>
      </c>
      <c r="E10" s="17" t="s">
        <v>98</v>
      </c>
    </row>
    <row r="11" spans="1:5">
      <c r="A11" s="4">
        <v>154129</v>
      </c>
      <c r="B11" s="5">
        <v>4</v>
      </c>
      <c r="C11" s="5" t="s">
        <v>826</v>
      </c>
      <c r="D11" s="5" t="s">
        <v>827</v>
      </c>
      <c r="E11" s="17" t="s">
        <v>98</v>
      </c>
    </row>
    <row r="12" spans="1:5">
      <c r="A12" s="4">
        <v>87308</v>
      </c>
      <c r="B12" s="5">
        <v>4</v>
      </c>
      <c r="C12" s="5" t="s">
        <v>826</v>
      </c>
      <c r="D12" s="5" t="s">
        <v>118</v>
      </c>
      <c r="E12" s="17" t="s">
        <v>98</v>
      </c>
    </row>
    <row r="13" spans="1:5">
      <c r="A13" s="4">
        <v>176791</v>
      </c>
      <c r="B13" s="5">
        <v>4</v>
      </c>
      <c r="C13" s="5" t="s">
        <v>826</v>
      </c>
      <c r="D13" s="5" t="s">
        <v>118</v>
      </c>
      <c r="E13" s="17" t="s">
        <v>98</v>
      </c>
    </row>
    <row r="14" spans="1:5">
      <c r="A14" s="4">
        <v>108519</v>
      </c>
      <c r="B14" s="5">
        <v>4</v>
      </c>
      <c r="C14" s="5" t="s">
        <v>826</v>
      </c>
      <c r="D14" s="5" t="s">
        <v>828</v>
      </c>
      <c r="E14" s="17" t="s">
        <v>98</v>
      </c>
    </row>
    <row r="15" spans="1:5">
      <c r="A15" s="4">
        <v>153824</v>
      </c>
      <c r="B15" s="5">
        <v>4</v>
      </c>
      <c r="C15" s="5" t="s">
        <v>826</v>
      </c>
      <c r="D15" s="5" t="s">
        <v>829</v>
      </c>
      <c r="E15" s="17" t="s">
        <v>98</v>
      </c>
    </row>
    <row r="16" spans="1:5">
      <c r="A16" s="4">
        <v>121083</v>
      </c>
      <c r="B16" s="5">
        <v>5</v>
      </c>
      <c r="C16" s="5" t="s">
        <v>830</v>
      </c>
      <c r="D16" s="5" t="s">
        <v>831</v>
      </c>
      <c r="E16" s="17" t="s">
        <v>98</v>
      </c>
    </row>
    <row r="17" spans="1:5">
      <c r="A17" s="4">
        <v>122403</v>
      </c>
      <c r="B17" s="5">
        <v>5</v>
      </c>
      <c r="C17" s="5" t="s">
        <v>830</v>
      </c>
      <c r="D17" s="5" t="s">
        <v>104</v>
      </c>
      <c r="E17" s="17" t="s">
        <v>98</v>
      </c>
    </row>
    <row r="18" spans="1:5">
      <c r="A18" s="4">
        <v>112704</v>
      </c>
      <c r="B18" s="5">
        <v>5</v>
      </c>
      <c r="C18" s="5" t="s">
        <v>830</v>
      </c>
      <c r="D18" s="5" t="s">
        <v>832</v>
      </c>
      <c r="E18" s="17" t="s">
        <v>98</v>
      </c>
    </row>
    <row r="19" spans="1:5">
      <c r="A19" s="4">
        <v>112809</v>
      </c>
      <c r="B19" s="5">
        <v>5</v>
      </c>
      <c r="C19" s="5" t="s">
        <v>830</v>
      </c>
      <c r="D19" s="5" t="s">
        <v>832</v>
      </c>
      <c r="E19" s="17" t="s">
        <v>98</v>
      </c>
    </row>
    <row r="20" spans="1:5">
      <c r="A20" s="4">
        <v>91120</v>
      </c>
      <c r="B20" s="5">
        <v>5</v>
      </c>
      <c r="C20" s="5" t="s">
        <v>830</v>
      </c>
      <c r="D20" s="5" t="s">
        <v>833</v>
      </c>
      <c r="E20" s="17" t="s">
        <v>834</v>
      </c>
    </row>
    <row r="21" spans="1:5">
      <c r="A21" s="4">
        <v>89098</v>
      </c>
      <c r="B21" s="5">
        <v>5</v>
      </c>
      <c r="C21" s="5" t="s">
        <v>830</v>
      </c>
      <c r="D21" s="5" t="s">
        <v>95</v>
      </c>
      <c r="E21" s="17" t="s">
        <v>98</v>
      </c>
    </row>
    <row r="22" spans="1:5">
      <c r="A22" s="4">
        <v>120757</v>
      </c>
      <c r="B22" s="5">
        <v>5</v>
      </c>
      <c r="C22" s="5" t="s">
        <v>830</v>
      </c>
      <c r="D22" s="5" t="s">
        <v>95</v>
      </c>
      <c r="E22" s="17" t="s">
        <v>98</v>
      </c>
    </row>
    <row r="23" spans="1:5">
      <c r="A23" s="4">
        <v>109344</v>
      </c>
      <c r="B23" s="5">
        <v>5</v>
      </c>
      <c r="C23" s="5" t="s">
        <v>830</v>
      </c>
      <c r="D23" s="5" t="s">
        <v>835</v>
      </c>
      <c r="E23" s="17" t="s">
        <v>834</v>
      </c>
    </row>
    <row r="24" spans="1:5">
      <c r="A24" s="4">
        <v>3128623</v>
      </c>
      <c r="B24" s="5">
        <v>5</v>
      </c>
      <c r="C24" s="5" t="s">
        <v>830</v>
      </c>
      <c r="D24" s="5" t="s">
        <v>835</v>
      </c>
      <c r="E24" s="17" t="s">
        <v>834</v>
      </c>
    </row>
    <row r="25" spans="1:5">
      <c r="A25" s="4">
        <v>87233</v>
      </c>
      <c r="B25" s="5">
        <v>5</v>
      </c>
      <c r="C25" s="5" t="s">
        <v>830</v>
      </c>
      <c r="D25" s="5" t="s">
        <v>836</v>
      </c>
      <c r="E25" s="17" t="s">
        <v>98</v>
      </c>
    </row>
    <row r="26" spans="1:5">
      <c r="A26" s="4">
        <v>87263</v>
      </c>
      <c r="B26" s="5">
        <v>5</v>
      </c>
      <c r="C26" s="5" t="s">
        <v>830</v>
      </c>
      <c r="D26" s="5" t="s">
        <v>836</v>
      </c>
      <c r="E26" s="17" t="s">
        <v>98</v>
      </c>
    </row>
    <row r="27" spans="1:5">
      <c r="A27" s="4">
        <v>91122</v>
      </c>
      <c r="B27" s="5">
        <v>5</v>
      </c>
      <c r="C27" s="5" t="s">
        <v>830</v>
      </c>
      <c r="D27" s="5" t="s">
        <v>836</v>
      </c>
      <c r="E27" s="17" t="s">
        <v>98</v>
      </c>
    </row>
    <row r="28" spans="1:5">
      <c r="A28" s="4">
        <v>106718</v>
      </c>
      <c r="B28" s="5">
        <v>5</v>
      </c>
      <c r="C28" s="5" t="s">
        <v>830</v>
      </c>
      <c r="D28" s="5" t="s">
        <v>836</v>
      </c>
      <c r="E28" s="17" t="s">
        <v>98</v>
      </c>
    </row>
    <row r="29" spans="1:5">
      <c r="A29" s="18">
        <v>112905</v>
      </c>
      <c r="B29" s="128">
        <v>5</v>
      </c>
      <c r="C29" s="128" t="s">
        <v>830</v>
      </c>
      <c r="D29" s="128" t="s">
        <v>836</v>
      </c>
      <c r="E29" s="17" t="s">
        <v>98</v>
      </c>
    </row>
    <row r="30" spans="1:5">
      <c r="A30" s="4">
        <v>121293</v>
      </c>
      <c r="B30" s="5">
        <v>5</v>
      </c>
      <c r="C30" s="5" t="s">
        <v>830</v>
      </c>
      <c r="D30" s="5" t="s">
        <v>836</v>
      </c>
      <c r="E30" s="17" t="s">
        <v>98</v>
      </c>
    </row>
    <row r="31" spans="1:5">
      <c r="A31" s="4">
        <v>111332</v>
      </c>
      <c r="B31" s="5">
        <v>5</v>
      </c>
      <c r="C31" s="5" t="s">
        <v>830</v>
      </c>
      <c r="D31" s="5" t="s">
        <v>208</v>
      </c>
      <c r="E31" s="17" t="s">
        <v>98</v>
      </c>
    </row>
    <row r="32" spans="1:5">
      <c r="A32" s="4">
        <v>121986</v>
      </c>
      <c r="B32" s="5">
        <v>5</v>
      </c>
      <c r="C32" s="5" t="s">
        <v>830</v>
      </c>
      <c r="D32" s="5" t="s">
        <v>208</v>
      </c>
      <c r="E32" s="17" t="s">
        <v>98</v>
      </c>
    </row>
    <row r="33" spans="1:5">
      <c r="A33" s="4">
        <v>151822</v>
      </c>
      <c r="B33" s="5">
        <v>5</v>
      </c>
      <c r="C33" s="5" t="s">
        <v>830</v>
      </c>
      <c r="D33" s="5" t="s">
        <v>208</v>
      </c>
      <c r="E33" s="17" t="s">
        <v>98</v>
      </c>
    </row>
    <row r="34" spans="1:5">
      <c r="A34" s="4">
        <v>152661</v>
      </c>
      <c r="B34" s="5">
        <v>5</v>
      </c>
      <c r="C34" s="5" t="s">
        <v>830</v>
      </c>
      <c r="D34" s="5" t="s">
        <v>208</v>
      </c>
      <c r="E34" s="17" t="s">
        <v>98</v>
      </c>
    </row>
    <row r="35" spans="1:5">
      <c r="A35" s="4">
        <v>3128621</v>
      </c>
      <c r="B35" s="5">
        <v>5</v>
      </c>
      <c r="C35" s="5" t="s">
        <v>830</v>
      </c>
      <c r="D35" s="5" t="s">
        <v>208</v>
      </c>
      <c r="E35" s="17" t="s">
        <v>98</v>
      </c>
    </row>
    <row r="36" spans="1:5">
      <c r="A36" s="4">
        <v>3128625</v>
      </c>
      <c r="B36" s="5">
        <v>5</v>
      </c>
      <c r="C36" s="5" t="s">
        <v>830</v>
      </c>
      <c r="D36" s="5" t="s">
        <v>208</v>
      </c>
      <c r="E36" s="17" t="s">
        <v>834</v>
      </c>
    </row>
    <row r="37" spans="1:5">
      <c r="A37" s="4">
        <v>3128626</v>
      </c>
      <c r="B37" s="5">
        <v>5</v>
      </c>
      <c r="C37" s="5" t="s">
        <v>830</v>
      </c>
      <c r="D37" s="5" t="s">
        <v>208</v>
      </c>
      <c r="E37" s="17" t="s">
        <v>834</v>
      </c>
    </row>
    <row r="38" spans="1:5">
      <c r="A38" s="4">
        <v>3128629</v>
      </c>
      <c r="B38" s="5">
        <v>5</v>
      </c>
      <c r="C38" s="5" t="s">
        <v>830</v>
      </c>
      <c r="D38" s="5" t="s">
        <v>208</v>
      </c>
      <c r="E38" s="17" t="s">
        <v>834</v>
      </c>
    </row>
    <row r="39" spans="1:5">
      <c r="A39" s="4">
        <v>3128630</v>
      </c>
      <c r="B39" s="5">
        <v>5</v>
      </c>
      <c r="C39" s="5" t="s">
        <v>830</v>
      </c>
      <c r="D39" s="5" t="s">
        <v>208</v>
      </c>
      <c r="E39" s="17" t="s">
        <v>834</v>
      </c>
    </row>
    <row r="40" spans="1:5">
      <c r="A40" s="4">
        <v>87388</v>
      </c>
      <c r="B40" s="5">
        <v>5</v>
      </c>
      <c r="C40" s="5" t="s">
        <v>830</v>
      </c>
      <c r="D40" s="5" t="s">
        <v>830</v>
      </c>
      <c r="E40" s="17" t="s">
        <v>98</v>
      </c>
    </row>
    <row r="41" spans="1:5">
      <c r="A41" s="4">
        <v>113403</v>
      </c>
      <c r="B41" s="5">
        <v>6</v>
      </c>
      <c r="C41" s="5" t="s">
        <v>837</v>
      </c>
      <c r="D41" s="5" t="s">
        <v>540</v>
      </c>
      <c r="E41" s="17" t="s">
        <v>98</v>
      </c>
    </row>
    <row r="42" spans="1:5">
      <c r="A42" s="4">
        <v>118337</v>
      </c>
      <c r="B42" s="5">
        <v>6</v>
      </c>
      <c r="C42" s="5" t="s">
        <v>837</v>
      </c>
      <c r="D42" s="5" t="s">
        <v>540</v>
      </c>
      <c r="E42" s="17" t="s">
        <v>98</v>
      </c>
    </row>
    <row r="43" spans="1:5">
      <c r="A43" s="4">
        <v>151666</v>
      </c>
      <c r="B43" s="5">
        <v>6</v>
      </c>
      <c r="C43" s="5" t="s">
        <v>837</v>
      </c>
      <c r="D43" s="5" t="s">
        <v>540</v>
      </c>
      <c r="E43" s="17" t="s">
        <v>98</v>
      </c>
    </row>
    <row r="44" spans="1:5">
      <c r="A44" s="4">
        <v>3126038</v>
      </c>
      <c r="B44" s="5">
        <v>6</v>
      </c>
      <c r="C44" s="5" t="s">
        <v>837</v>
      </c>
      <c r="D44" s="5" t="s">
        <v>540</v>
      </c>
      <c r="E44" s="17" t="s">
        <v>98</v>
      </c>
    </row>
    <row r="45" spans="1:5">
      <c r="A45" s="4">
        <v>87256</v>
      </c>
      <c r="B45" s="5">
        <v>6</v>
      </c>
      <c r="C45" s="5" t="s">
        <v>837</v>
      </c>
      <c r="D45" s="5" t="s">
        <v>34</v>
      </c>
      <c r="E45" s="17" t="s">
        <v>834</v>
      </c>
    </row>
    <row r="46" spans="1:5">
      <c r="A46" s="4">
        <v>87901</v>
      </c>
      <c r="B46" s="5">
        <v>6</v>
      </c>
      <c r="C46" s="5" t="s">
        <v>837</v>
      </c>
      <c r="D46" s="5" t="s">
        <v>34</v>
      </c>
      <c r="E46" s="17" t="s">
        <v>834</v>
      </c>
    </row>
    <row r="47" spans="1:5">
      <c r="A47" s="4">
        <v>96245</v>
      </c>
      <c r="B47" s="5">
        <v>6</v>
      </c>
      <c r="C47" s="5" t="s">
        <v>837</v>
      </c>
      <c r="D47" s="5" t="s">
        <v>34</v>
      </c>
      <c r="E47" s="17" t="s">
        <v>98</v>
      </c>
    </row>
    <row r="48" spans="1:5">
      <c r="A48" s="4">
        <v>99409</v>
      </c>
      <c r="B48" s="5">
        <v>6</v>
      </c>
      <c r="C48" s="5" t="s">
        <v>837</v>
      </c>
      <c r="D48" s="5" t="s">
        <v>34</v>
      </c>
      <c r="E48" s="17" t="s">
        <v>834</v>
      </c>
    </row>
    <row r="49" spans="1:5">
      <c r="A49" s="4">
        <v>110535</v>
      </c>
      <c r="B49" s="5">
        <v>6</v>
      </c>
      <c r="C49" s="5" t="s">
        <v>837</v>
      </c>
      <c r="D49" s="5" t="s">
        <v>34</v>
      </c>
      <c r="E49" s="17" t="s">
        <v>834</v>
      </c>
    </row>
    <row r="50" spans="1:5">
      <c r="A50" s="4">
        <v>116586</v>
      </c>
      <c r="B50" s="5">
        <v>6</v>
      </c>
      <c r="C50" s="5" t="s">
        <v>837</v>
      </c>
      <c r="D50" s="5" t="s">
        <v>34</v>
      </c>
      <c r="E50" s="17" t="s">
        <v>98</v>
      </c>
    </row>
    <row r="51" spans="1:5">
      <c r="A51" s="4">
        <v>153339</v>
      </c>
      <c r="B51" s="5">
        <v>6</v>
      </c>
      <c r="C51" s="5" t="s">
        <v>837</v>
      </c>
      <c r="D51" s="5" t="s">
        <v>34</v>
      </c>
      <c r="E51" s="17" t="s">
        <v>98</v>
      </c>
    </row>
    <row r="52" spans="1:5">
      <c r="A52" s="4">
        <v>3103223</v>
      </c>
      <c r="B52" s="5">
        <v>6</v>
      </c>
      <c r="C52" s="5" t="s">
        <v>837</v>
      </c>
      <c r="D52" s="5" t="s">
        <v>34</v>
      </c>
      <c r="E52" s="17" t="s">
        <v>834</v>
      </c>
    </row>
    <row r="53" spans="1:5">
      <c r="A53" s="4">
        <v>91132</v>
      </c>
      <c r="B53" s="5">
        <v>6</v>
      </c>
      <c r="C53" s="5" t="s">
        <v>837</v>
      </c>
      <c r="D53" s="5" t="s">
        <v>24</v>
      </c>
      <c r="E53" s="17" t="s">
        <v>98</v>
      </c>
    </row>
    <row r="54" spans="1:5">
      <c r="A54" s="4">
        <v>91207</v>
      </c>
      <c r="B54" s="5">
        <v>6</v>
      </c>
      <c r="C54" s="5" t="s">
        <v>837</v>
      </c>
      <c r="D54" s="5" t="s">
        <v>24</v>
      </c>
      <c r="E54" s="17" t="s">
        <v>98</v>
      </c>
    </row>
    <row r="55" spans="1:5">
      <c r="A55" s="4">
        <v>94811</v>
      </c>
      <c r="B55" s="5">
        <v>6</v>
      </c>
      <c r="C55" s="5" t="s">
        <v>837</v>
      </c>
      <c r="D55" s="5" t="s">
        <v>24</v>
      </c>
      <c r="E55" s="17" t="s">
        <v>98</v>
      </c>
    </row>
    <row r="56" spans="1:5">
      <c r="A56" s="4">
        <v>112117</v>
      </c>
      <c r="B56" s="5">
        <v>6</v>
      </c>
      <c r="C56" s="5" t="s">
        <v>837</v>
      </c>
      <c r="D56" s="5" t="s">
        <v>24</v>
      </c>
      <c r="E56" s="17" t="s">
        <v>98</v>
      </c>
    </row>
    <row r="57" spans="1:5">
      <c r="A57" s="4">
        <v>112742</v>
      </c>
      <c r="B57" s="5">
        <v>6</v>
      </c>
      <c r="C57" s="5" t="s">
        <v>837</v>
      </c>
      <c r="D57" s="5" t="s">
        <v>24</v>
      </c>
      <c r="E57" s="17" t="s">
        <v>98</v>
      </c>
    </row>
    <row r="58" spans="1:5">
      <c r="A58" s="4">
        <v>112866</v>
      </c>
      <c r="B58" s="5">
        <v>6</v>
      </c>
      <c r="C58" s="5" t="s">
        <v>837</v>
      </c>
      <c r="D58" s="5" t="s">
        <v>24</v>
      </c>
      <c r="E58" s="17" t="s">
        <v>98</v>
      </c>
    </row>
    <row r="59" spans="1:5">
      <c r="A59" s="4">
        <v>116613</v>
      </c>
      <c r="B59" s="5">
        <v>6</v>
      </c>
      <c r="C59" s="5" t="s">
        <v>837</v>
      </c>
      <c r="D59" s="5" t="s">
        <v>24</v>
      </c>
      <c r="E59" s="17" t="s">
        <v>98</v>
      </c>
    </row>
    <row r="60" spans="1:5">
      <c r="A60" s="4">
        <v>118467</v>
      </c>
      <c r="B60" s="5">
        <v>6</v>
      </c>
      <c r="C60" s="5" t="s">
        <v>837</v>
      </c>
      <c r="D60" s="5" t="s">
        <v>24</v>
      </c>
      <c r="E60" s="17" t="s">
        <v>98</v>
      </c>
    </row>
    <row r="61" spans="1:5">
      <c r="A61" s="4">
        <v>172497</v>
      </c>
      <c r="B61" s="5">
        <v>6</v>
      </c>
      <c r="C61" s="5" t="s">
        <v>837</v>
      </c>
      <c r="D61" s="5" t="s">
        <v>24</v>
      </c>
      <c r="E61" s="17" t="s">
        <v>98</v>
      </c>
    </row>
    <row r="62" spans="1:5">
      <c r="A62" s="4">
        <v>173757</v>
      </c>
      <c r="B62" s="5">
        <v>6</v>
      </c>
      <c r="C62" s="5" t="s">
        <v>837</v>
      </c>
      <c r="D62" s="5" t="s">
        <v>24</v>
      </c>
      <c r="E62" s="17" t="s">
        <v>98</v>
      </c>
    </row>
    <row r="63" spans="1:5">
      <c r="A63" s="4">
        <v>176754</v>
      </c>
      <c r="B63" s="5">
        <v>6</v>
      </c>
      <c r="C63" s="5" t="s">
        <v>837</v>
      </c>
      <c r="D63" s="5" t="s">
        <v>24</v>
      </c>
      <c r="E63" s="17" t="s">
        <v>98</v>
      </c>
    </row>
    <row r="64" spans="1:5">
      <c r="A64" s="4">
        <v>177890</v>
      </c>
      <c r="B64" s="5">
        <v>6</v>
      </c>
      <c r="C64" s="5" t="s">
        <v>837</v>
      </c>
      <c r="D64" s="5" t="s">
        <v>24</v>
      </c>
      <c r="E64" s="17" t="s">
        <v>98</v>
      </c>
    </row>
    <row r="65" spans="1:5">
      <c r="A65" s="4">
        <v>178559</v>
      </c>
      <c r="B65" s="5">
        <v>6</v>
      </c>
      <c r="C65" s="5" t="s">
        <v>837</v>
      </c>
      <c r="D65" s="5" t="s">
        <v>24</v>
      </c>
      <c r="E65" s="17" t="s">
        <v>98</v>
      </c>
    </row>
    <row r="66" spans="1:5">
      <c r="A66" s="4">
        <v>3105147</v>
      </c>
      <c r="B66" s="5">
        <v>6</v>
      </c>
      <c r="C66" s="5" t="s">
        <v>837</v>
      </c>
      <c r="D66" s="5" t="s">
        <v>24</v>
      </c>
      <c r="E66" s="17" t="s">
        <v>98</v>
      </c>
    </row>
    <row r="67" spans="1:5">
      <c r="A67" s="4">
        <v>89482</v>
      </c>
      <c r="B67" s="5">
        <v>6</v>
      </c>
      <c r="C67" s="5" t="s">
        <v>837</v>
      </c>
      <c r="D67" s="5" t="s">
        <v>67</v>
      </c>
      <c r="E67" s="17" t="s">
        <v>98</v>
      </c>
    </row>
    <row r="68" spans="1:5">
      <c r="A68" s="4">
        <v>91981</v>
      </c>
      <c r="B68" s="5">
        <v>6</v>
      </c>
      <c r="C68" s="5" t="s">
        <v>837</v>
      </c>
      <c r="D68" s="5" t="s">
        <v>67</v>
      </c>
      <c r="E68" s="17" t="s">
        <v>98</v>
      </c>
    </row>
    <row r="69" spans="1:5">
      <c r="A69" s="4">
        <v>92717</v>
      </c>
      <c r="B69" s="5">
        <v>6</v>
      </c>
      <c r="C69" s="5" t="s">
        <v>837</v>
      </c>
      <c r="D69" s="5" t="s">
        <v>67</v>
      </c>
      <c r="E69" s="17" t="s">
        <v>98</v>
      </c>
    </row>
    <row r="70" spans="1:5">
      <c r="A70" s="4">
        <v>93292</v>
      </c>
      <c r="B70" s="5">
        <v>6</v>
      </c>
      <c r="C70" s="5" t="s">
        <v>837</v>
      </c>
      <c r="D70" s="5" t="s">
        <v>67</v>
      </c>
      <c r="E70" s="17" t="s">
        <v>98</v>
      </c>
    </row>
    <row r="71" spans="1:5">
      <c r="A71" s="4">
        <v>93435</v>
      </c>
      <c r="B71" s="5">
        <v>6</v>
      </c>
      <c r="C71" s="5" t="s">
        <v>837</v>
      </c>
      <c r="D71" s="5" t="s">
        <v>67</v>
      </c>
      <c r="E71" s="17" t="s">
        <v>98</v>
      </c>
    </row>
    <row r="72" spans="1:5">
      <c r="A72" s="4">
        <v>93943</v>
      </c>
      <c r="B72" s="5">
        <v>6</v>
      </c>
      <c r="C72" s="5" t="s">
        <v>837</v>
      </c>
      <c r="D72" s="5" t="s">
        <v>67</v>
      </c>
      <c r="E72" s="17" t="s">
        <v>98</v>
      </c>
    </row>
    <row r="73" spans="1:5">
      <c r="A73" s="4">
        <v>98907</v>
      </c>
      <c r="B73" s="5">
        <v>6</v>
      </c>
      <c r="C73" s="5" t="s">
        <v>837</v>
      </c>
      <c r="D73" s="5" t="s">
        <v>67</v>
      </c>
      <c r="E73" s="17" t="s">
        <v>98</v>
      </c>
    </row>
    <row r="74" spans="1:5">
      <c r="A74" s="4">
        <v>99380</v>
      </c>
      <c r="B74" s="5">
        <v>6</v>
      </c>
      <c r="C74" s="5" t="s">
        <v>837</v>
      </c>
      <c r="D74" s="5" t="s">
        <v>67</v>
      </c>
      <c r="E74" s="17" t="s">
        <v>98</v>
      </c>
    </row>
    <row r="75" spans="1:5">
      <c r="A75" s="4">
        <v>119455</v>
      </c>
      <c r="B75" s="5">
        <v>6</v>
      </c>
      <c r="C75" s="5" t="s">
        <v>837</v>
      </c>
      <c r="D75" s="5" t="s">
        <v>67</v>
      </c>
      <c r="E75" s="17" t="s">
        <v>98</v>
      </c>
    </row>
    <row r="76" spans="1:5">
      <c r="A76" s="4">
        <v>155210</v>
      </c>
      <c r="B76" s="5">
        <v>6</v>
      </c>
      <c r="C76" s="5" t="s">
        <v>837</v>
      </c>
      <c r="D76" s="5" t="s">
        <v>67</v>
      </c>
      <c r="E76" s="17" t="s">
        <v>98</v>
      </c>
    </row>
    <row r="77" spans="1:5">
      <c r="A77" s="4">
        <v>177029</v>
      </c>
      <c r="B77" s="5">
        <v>6</v>
      </c>
      <c r="C77" s="5" t="s">
        <v>837</v>
      </c>
      <c r="D77" s="5" t="s">
        <v>67</v>
      </c>
      <c r="E77" s="17" t="s">
        <v>98</v>
      </c>
    </row>
    <row r="78" spans="1:5">
      <c r="A78" s="4">
        <v>89403</v>
      </c>
      <c r="B78" s="5">
        <v>6</v>
      </c>
      <c r="C78" s="5" t="s">
        <v>837</v>
      </c>
      <c r="D78" s="5" t="s">
        <v>19</v>
      </c>
      <c r="E78" s="17" t="s">
        <v>98</v>
      </c>
    </row>
    <row r="79" spans="1:5">
      <c r="A79" s="4">
        <v>90100</v>
      </c>
      <c r="B79" s="5">
        <v>6</v>
      </c>
      <c r="C79" s="5" t="s">
        <v>837</v>
      </c>
      <c r="D79" s="5" t="s">
        <v>19</v>
      </c>
      <c r="E79" s="17" t="s">
        <v>98</v>
      </c>
    </row>
    <row r="80" spans="1:5">
      <c r="A80" s="4">
        <v>99318</v>
      </c>
      <c r="B80" s="5">
        <v>6</v>
      </c>
      <c r="C80" s="5" t="s">
        <v>837</v>
      </c>
      <c r="D80" s="5" t="s">
        <v>19</v>
      </c>
      <c r="E80" s="17" t="s">
        <v>98</v>
      </c>
    </row>
    <row r="81" spans="1:5">
      <c r="A81" s="4">
        <v>120856</v>
      </c>
      <c r="B81" s="5">
        <v>6</v>
      </c>
      <c r="C81" s="5" t="s">
        <v>837</v>
      </c>
      <c r="D81" s="5" t="s">
        <v>19</v>
      </c>
      <c r="E81" s="17" t="s">
        <v>98</v>
      </c>
    </row>
    <row r="82" spans="1:5">
      <c r="A82" s="4">
        <v>171778</v>
      </c>
      <c r="B82" s="5">
        <v>6</v>
      </c>
      <c r="C82" s="5" t="s">
        <v>837</v>
      </c>
      <c r="D82" s="5" t="s">
        <v>19</v>
      </c>
      <c r="E82" s="17" t="s">
        <v>98</v>
      </c>
    </row>
    <row r="83" spans="1:5">
      <c r="A83" s="4">
        <v>171896</v>
      </c>
      <c r="B83" s="5">
        <v>6</v>
      </c>
      <c r="C83" s="5" t="s">
        <v>837</v>
      </c>
      <c r="D83" s="5" t="s">
        <v>19</v>
      </c>
      <c r="E83" s="17" t="s">
        <v>98</v>
      </c>
    </row>
    <row r="84" spans="1:5">
      <c r="A84" s="4">
        <v>3128653</v>
      </c>
      <c r="B84" s="5">
        <v>6</v>
      </c>
      <c r="C84" s="5" t="s">
        <v>837</v>
      </c>
      <c r="D84" s="5" t="s">
        <v>19</v>
      </c>
      <c r="E84" s="17" t="s">
        <v>98</v>
      </c>
    </row>
    <row r="85" spans="1:5">
      <c r="A85" s="4">
        <v>87791</v>
      </c>
      <c r="B85" s="5">
        <v>6</v>
      </c>
      <c r="C85" s="5" t="s">
        <v>837</v>
      </c>
      <c r="D85" s="5" t="s">
        <v>63</v>
      </c>
      <c r="E85" s="17" t="s">
        <v>98</v>
      </c>
    </row>
    <row r="86" spans="1:5">
      <c r="A86" s="4">
        <v>100205</v>
      </c>
      <c r="B86" s="5">
        <v>6</v>
      </c>
      <c r="C86" s="5" t="s">
        <v>837</v>
      </c>
      <c r="D86" s="5" t="s">
        <v>63</v>
      </c>
      <c r="E86" s="17" t="s">
        <v>98</v>
      </c>
    </row>
    <row r="87" spans="1:5">
      <c r="A87" s="4">
        <v>100207</v>
      </c>
      <c r="B87" s="5">
        <v>6</v>
      </c>
      <c r="C87" s="5" t="s">
        <v>837</v>
      </c>
      <c r="D87" s="5" t="s">
        <v>63</v>
      </c>
      <c r="E87" s="17" t="s">
        <v>98</v>
      </c>
    </row>
    <row r="88" spans="1:5">
      <c r="A88" s="4">
        <v>106693</v>
      </c>
      <c r="B88" s="5">
        <v>6</v>
      </c>
      <c r="C88" s="5" t="s">
        <v>837</v>
      </c>
      <c r="D88" s="5" t="s">
        <v>63</v>
      </c>
      <c r="E88" s="17" t="s">
        <v>98</v>
      </c>
    </row>
    <row r="89" spans="1:5">
      <c r="A89" s="4">
        <v>109670</v>
      </c>
      <c r="B89" s="5">
        <v>6</v>
      </c>
      <c r="C89" s="5" t="s">
        <v>837</v>
      </c>
      <c r="D89" s="5" t="s">
        <v>63</v>
      </c>
      <c r="E89" s="17" t="s">
        <v>98</v>
      </c>
    </row>
    <row r="90" spans="1:5">
      <c r="A90" s="4">
        <v>150279</v>
      </c>
      <c r="B90" s="5">
        <v>6</v>
      </c>
      <c r="C90" s="5" t="s">
        <v>837</v>
      </c>
      <c r="D90" s="5" t="s">
        <v>63</v>
      </c>
      <c r="E90" s="17" t="s">
        <v>98</v>
      </c>
    </row>
    <row r="91" spans="1:5">
      <c r="A91" s="18">
        <v>3142805</v>
      </c>
      <c r="B91" s="128">
        <v>6</v>
      </c>
      <c r="C91" s="128" t="s">
        <v>837</v>
      </c>
      <c r="D91" s="128" t="s">
        <v>63</v>
      </c>
      <c r="E91" s="17" t="s">
        <v>98</v>
      </c>
    </row>
    <row r="92" spans="1:5">
      <c r="A92" s="4">
        <v>88716</v>
      </c>
      <c r="B92" s="5">
        <v>6</v>
      </c>
      <c r="C92" s="5" t="s">
        <v>837</v>
      </c>
      <c r="D92" s="5" t="s">
        <v>838</v>
      </c>
      <c r="E92" s="17" t="s">
        <v>98</v>
      </c>
    </row>
    <row r="93" spans="1:5">
      <c r="A93" s="4">
        <v>88312</v>
      </c>
      <c r="B93" s="5">
        <v>6</v>
      </c>
      <c r="C93" s="5" t="s">
        <v>837</v>
      </c>
      <c r="D93" s="5" t="s">
        <v>135</v>
      </c>
      <c r="E93" s="17" t="s">
        <v>98</v>
      </c>
    </row>
    <row r="94" spans="1:5">
      <c r="A94" s="4">
        <v>89126</v>
      </c>
      <c r="B94" s="5">
        <v>6</v>
      </c>
      <c r="C94" s="5" t="s">
        <v>837</v>
      </c>
      <c r="D94" s="5" t="s">
        <v>135</v>
      </c>
      <c r="E94" s="17" t="s">
        <v>98</v>
      </c>
    </row>
    <row r="95" spans="1:5">
      <c r="A95" s="4">
        <v>96352</v>
      </c>
      <c r="B95" s="5">
        <v>6</v>
      </c>
      <c r="C95" s="5" t="s">
        <v>837</v>
      </c>
      <c r="D95" s="5" t="s">
        <v>135</v>
      </c>
      <c r="E95" s="17" t="s">
        <v>98</v>
      </c>
    </row>
    <row r="96" spans="1:5">
      <c r="A96" s="4">
        <v>108429</v>
      </c>
      <c r="B96" s="5">
        <v>6</v>
      </c>
      <c r="C96" s="5" t="s">
        <v>837</v>
      </c>
      <c r="D96" s="5" t="s">
        <v>135</v>
      </c>
      <c r="E96" s="17" t="s">
        <v>98</v>
      </c>
    </row>
    <row r="97" spans="1:5">
      <c r="A97" s="4">
        <v>151773</v>
      </c>
      <c r="B97" s="5">
        <v>6</v>
      </c>
      <c r="C97" s="5" t="s">
        <v>837</v>
      </c>
      <c r="D97" s="5" t="s">
        <v>135</v>
      </c>
      <c r="E97" s="17" t="s">
        <v>98</v>
      </c>
    </row>
    <row r="98" spans="1:5">
      <c r="A98" s="4">
        <v>3103253</v>
      </c>
      <c r="B98" s="5">
        <v>6</v>
      </c>
      <c r="C98" s="5" t="s">
        <v>837</v>
      </c>
      <c r="D98" s="5" t="s">
        <v>135</v>
      </c>
      <c r="E98" s="17" t="s">
        <v>98</v>
      </c>
    </row>
    <row r="99" spans="1:5">
      <c r="A99" s="4">
        <v>93507</v>
      </c>
      <c r="B99" s="5">
        <v>6</v>
      </c>
      <c r="C99" s="5" t="s">
        <v>837</v>
      </c>
      <c r="D99" s="5" t="s">
        <v>197</v>
      </c>
      <c r="E99" s="17" t="s">
        <v>98</v>
      </c>
    </row>
    <row r="100" spans="1:5">
      <c r="A100" s="4">
        <v>106185</v>
      </c>
      <c r="B100" s="5">
        <v>6</v>
      </c>
      <c r="C100" s="5" t="s">
        <v>837</v>
      </c>
      <c r="D100" s="5" t="s">
        <v>197</v>
      </c>
      <c r="E100" s="17" t="s">
        <v>98</v>
      </c>
    </row>
    <row r="101" spans="1:5">
      <c r="A101" s="4">
        <v>110304</v>
      </c>
      <c r="B101" s="5">
        <v>6</v>
      </c>
      <c r="C101" s="5" t="s">
        <v>837</v>
      </c>
      <c r="D101" s="5" t="s">
        <v>197</v>
      </c>
      <c r="E101" s="17" t="s">
        <v>98</v>
      </c>
    </row>
    <row r="102" spans="1:5">
      <c r="A102" s="4">
        <v>112202</v>
      </c>
      <c r="B102" s="5">
        <v>6</v>
      </c>
      <c r="C102" s="5" t="s">
        <v>837</v>
      </c>
      <c r="D102" s="5" t="s">
        <v>197</v>
      </c>
      <c r="E102" s="17" t="s">
        <v>98</v>
      </c>
    </row>
    <row r="103" spans="1:5">
      <c r="A103" s="4">
        <v>121129</v>
      </c>
      <c r="B103" s="5">
        <v>6</v>
      </c>
      <c r="C103" s="5" t="s">
        <v>837</v>
      </c>
      <c r="D103" s="5" t="s">
        <v>197</v>
      </c>
      <c r="E103" s="17" t="s">
        <v>98</v>
      </c>
    </row>
    <row r="104" spans="1:5">
      <c r="A104" s="4">
        <v>151480</v>
      </c>
      <c r="B104" s="5">
        <v>6</v>
      </c>
      <c r="C104" s="5" t="s">
        <v>837</v>
      </c>
      <c r="D104" s="5" t="s">
        <v>197</v>
      </c>
      <c r="E104" s="17" t="s">
        <v>98</v>
      </c>
    </row>
    <row r="105" spans="1:5">
      <c r="A105" s="4">
        <v>153337</v>
      </c>
      <c r="B105" s="5">
        <v>6</v>
      </c>
      <c r="C105" s="5" t="s">
        <v>837</v>
      </c>
      <c r="D105" s="5" t="s">
        <v>197</v>
      </c>
      <c r="E105" s="17" t="s">
        <v>98</v>
      </c>
    </row>
    <row r="106" spans="1:5">
      <c r="A106" s="4">
        <v>3102762</v>
      </c>
      <c r="B106" s="5">
        <v>6</v>
      </c>
      <c r="C106" s="5" t="s">
        <v>837</v>
      </c>
      <c r="D106" s="5" t="s">
        <v>197</v>
      </c>
      <c r="E106" s="17" t="s">
        <v>98</v>
      </c>
    </row>
    <row r="107" spans="1:5">
      <c r="A107" s="4">
        <v>111093</v>
      </c>
      <c r="B107" s="5">
        <v>6</v>
      </c>
      <c r="C107" s="5" t="s">
        <v>837</v>
      </c>
      <c r="D107" s="5" t="s">
        <v>32</v>
      </c>
      <c r="E107" s="17" t="s">
        <v>98</v>
      </c>
    </row>
    <row r="108" spans="1:5">
      <c r="A108" s="4">
        <v>116097</v>
      </c>
      <c r="B108" s="5">
        <v>6</v>
      </c>
      <c r="C108" s="5" t="s">
        <v>837</v>
      </c>
      <c r="D108" s="5" t="s">
        <v>32</v>
      </c>
      <c r="E108" s="17" t="s">
        <v>98</v>
      </c>
    </row>
    <row r="109" spans="1:5">
      <c r="A109" s="4">
        <v>121008</v>
      </c>
      <c r="B109" s="5">
        <v>6</v>
      </c>
      <c r="C109" s="5" t="s">
        <v>837</v>
      </c>
      <c r="D109" s="5" t="s">
        <v>32</v>
      </c>
      <c r="E109" s="17" t="s">
        <v>98</v>
      </c>
    </row>
    <row r="110" spans="1:5">
      <c r="A110" s="4">
        <v>151657</v>
      </c>
      <c r="B110" s="5">
        <v>6</v>
      </c>
      <c r="C110" s="5" t="s">
        <v>837</v>
      </c>
      <c r="D110" s="5" t="s">
        <v>32</v>
      </c>
      <c r="E110" s="17" t="s">
        <v>98</v>
      </c>
    </row>
    <row r="111" spans="1:5">
      <c r="A111" s="4">
        <v>154124</v>
      </c>
      <c r="B111" s="5">
        <v>6</v>
      </c>
      <c r="C111" s="5" t="s">
        <v>837</v>
      </c>
      <c r="D111" s="5" t="s">
        <v>32</v>
      </c>
      <c r="E111" s="17" t="s">
        <v>98</v>
      </c>
    </row>
    <row r="112" spans="1:5">
      <c r="A112" s="4">
        <v>169744</v>
      </c>
      <c r="B112" s="5">
        <v>6</v>
      </c>
      <c r="C112" s="5" t="s">
        <v>837</v>
      </c>
      <c r="D112" s="5" t="s">
        <v>32</v>
      </c>
      <c r="E112" s="17" t="s">
        <v>98</v>
      </c>
    </row>
    <row r="113" spans="1:5">
      <c r="A113" s="18">
        <v>3153648</v>
      </c>
      <c r="B113" s="128">
        <v>6</v>
      </c>
      <c r="C113" s="128" t="s">
        <v>837</v>
      </c>
      <c r="D113" s="128" t="s">
        <v>32</v>
      </c>
      <c r="E113" s="17" t="s">
        <v>98</v>
      </c>
    </row>
    <row r="114" spans="1:5">
      <c r="A114" s="4">
        <v>87792</v>
      </c>
      <c r="B114" s="5">
        <v>6</v>
      </c>
      <c r="C114" s="5" t="s">
        <v>837</v>
      </c>
      <c r="D114" s="5" t="s">
        <v>274</v>
      </c>
      <c r="E114" s="17" t="s">
        <v>98</v>
      </c>
    </row>
    <row r="115" spans="1:5">
      <c r="A115" s="4">
        <v>87817</v>
      </c>
      <c r="B115" s="5">
        <v>6</v>
      </c>
      <c r="C115" s="5" t="s">
        <v>837</v>
      </c>
      <c r="D115" s="5" t="s">
        <v>274</v>
      </c>
      <c r="E115" s="17" t="s">
        <v>98</v>
      </c>
    </row>
    <row r="116" spans="1:5">
      <c r="A116" s="4">
        <v>93318</v>
      </c>
      <c r="B116" s="5">
        <v>6</v>
      </c>
      <c r="C116" s="5" t="s">
        <v>837</v>
      </c>
      <c r="D116" s="5" t="s">
        <v>274</v>
      </c>
      <c r="E116" s="17" t="s">
        <v>98</v>
      </c>
    </row>
    <row r="117" spans="1:5">
      <c r="A117" s="4">
        <v>112578</v>
      </c>
      <c r="B117" s="5">
        <v>6</v>
      </c>
      <c r="C117" s="5" t="s">
        <v>837</v>
      </c>
      <c r="D117" s="5" t="s">
        <v>274</v>
      </c>
      <c r="E117" s="17" t="s">
        <v>98</v>
      </c>
    </row>
    <row r="118" spans="1:5">
      <c r="A118" s="4">
        <v>153217</v>
      </c>
      <c r="B118" s="5">
        <v>6</v>
      </c>
      <c r="C118" s="5" t="s">
        <v>837</v>
      </c>
      <c r="D118" s="5" t="s">
        <v>274</v>
      </c>
      <c r="E118" s="17" t="s">
        <v>98</v>
      </c>
    </row>
    <row r="119" spans="1:5">
      <c r="A119" s="4">
        <v>171916</v>
      </c>
      <c r="B119" s="5">
        <v>6</v>
      </c>
      <c r="C119" s="5" t="s">
        <v>837</v>
      </c>
      <c r="D119" s="5" t="s">
        <v>274</v>
      </c>
      <c r="E119" s="17" t="s">
        <v>98</v>
      </c>
    </row>
    <row r="120" spans="1:5">
      <c r="A120" s="4">
        <v>172393</v>
      </c>
      <c r="B120" s="5">
        <v>6</v>
      </c>
      <c r="C120" s="5" t="s">
        <v>837</v>
      </c>
      <c r="D120" s="5" t="s">
        <v>274</v>
      </c>
      <c r="E120" s="17" t="s">
        <v>98</v>
      </c>
    </row>
    <row r="121" spans="1:5">
      <c r="A121" s="4">
        <v>155038</v>
      </c>
      <c r="B121" s="5">
        <v>6</v>
      </c>
      <c r="C121" s="5" t="s">
        <v>837</v>
      </c>
      <c r="D121" s="5" t="s">
        <v>42</v>
      </c>
      <c r="E121" s="17" t="s">
        <v>98</v>
      </c>
    </row>
    <row r="122" spans="1:5">
      <c r="A122" s="4">
        <v>3102000</v>
      </c>
      <c r="B122" s="5">
        <v>6</v>
      </c>
      <c r="C122" s="5" t="s">
        <v>837</v>
      </c>
      <c r="D122" s="5" t="s">
        <v>42</v>
      </c>
      <c r="E122" s="17" t="s">
        <v>98</v>
      </c>
    </row>
    <row r="123" spans="1:5">
      <c r="A123" s="4">
        <v>3125883</v>
      </c>
      <c r="B123" s="5">
        <v>6</v>
      </c>
      <c r="C123" s="5" t="s">
        <v>837</v>
      </c>
      <c r="D123" s="5" t="s">
        <v>42</v>
      </c>
      <c r="E123" s="17" t="s">
        <v>98</v>
      </c>
    </row>
    <row r="124" spans="1:5">
      <c r="A124" s="4">
        <v>114233</v>
      </c>
      <c r="B124" s="5">
        <v>6</v>
      </c>
      <c r="C124" s="5" t="s">
        <v>837</v>
      </c>
      <c r="D124" s="5" t="s">
        <v>189</v>
      </c>
      <c r="E124" s="17" t="s">
        <v>98</v>
      </c>
    </row>
    <row r="125" spans="1:5">
      <c r="A125" s="4">
        <v>175846</v>
      </c>
      <c r="B125" s="5">
        <v>6</v>
      </c>
      <c r="C125" s="5" t="s">
        <v>837</v>
      </c>
      <c r="D125" s="5" t="s">
        <v>189</v>
      </c>
      <c r="E125" s="17" t="s">
        <v>98</v>
      </c>
    </row>
    <row r="126" spans="1:5">
      <c r="A126" s="4">
        <v>108348</v>
      </c>
      <c r="B126" s="5">
        <v>6</v>
      </c>
      <c r="C126" s="5" t="s">
        <v>837</v>
      </c>
      <c r="D126" s="5" t="s">
        <v>61</v>
      </c>
      <c r="E126" s="17" t="s">
        <v>98</v>
      </c>
    </row>
    <row r="127" spans="1:5">
      <c r="A127" s="4">
        <v>108518</v>
      </c>
      <c r="B127" s="5">
        <v>6</v>
      </c>
      <c r="C127" s="5" t="s">
        <v>837</v>
      </c>
      <c r="D127" s="5" t="s">
        <v>61</v>
      </c>
      <c r="E127" s="17" t="s">
        <v>98</v>
      </c>
    </row>
    <row r="128" spans="1:5">
      <c r="A128" s="4">
        <v>176290</v>
      </c>
      <c r="B128" s="5">
        <v>6</v>
      </c>
      <c r="C128" s="5" t="s">
        <v>837</v>
      </c>
      <c r="D128" s="5" t="s">
        <v>61</v>
      </c>
      <c r="E128" s="17" t="s">
        <v>98</v>
      </c>
    </row>
    <row r="129" spans="1:5">
      <c r="A129" s="4">
        <v>113404</v>
      </c>
      <c r="B129" s="5">
        <v>6</v>
      </c>
      <c r="C129" s="5" t="s">
        <v>837</v>
      </c>
      <c r="D129" s="5" t="s">
        <v>111</v>
      </c>
      <c r="E129" s="17" t="s">
        <v>98</v>
      </c>
    </row>
    <row r="130" spans="1:5">
      <c r="A130" s="4">
        <v>171972</v>
      </c>
      <c r="B130" s="5">
        <v>6</v>
      </c>
      <c r="C130" s="5" t="s">
        <v>837</v>
      </c>
      <c r="D130" s="5" t="s">
        <v>111</v>
      </c>
      <c r="E130" s="17" t="s">
        <v>98</v>
      </c>
    </row>
    <row r="131" spans="1:5">
      <c r="A131" s="4">
        <v>87698</v>
      </c>
      <c r="B131" s="5">
        <v>6</v>
      </c>
      <c r="C131" s="5" t="s">
        <v>837</v>
      </c>
      <c r="D131" s="5" t="s">
        <v>269</v>
      </c>
      <c r="E131" s="17" t="s">
        <v>98</v>
      </c>
    </row>
    <row r="132" spans="1:5">
      <c r="A132" s="4">
        <v>87804</v>
      </c>
      <c r="B132" s="5">
        <v>6</v>
      </c>
      <c r="C132" s="5" t="s">
        <v>837</v>
      </c>
      <c r="D132" s="5" t="s">
        <v>269</v>
      </c>
      <c r="E132" s="17" t="s">
        <v>98</v>
      </c>
    </row>
    <row r="133" spans="1:5">
      <c r="A133" s="4">
        <v>106151</v>
      </c>
      <c r="B133" s="5">
        <v>6</v>
      </c>
      <c r="C133" s="5" t="s">
        <v>837</v>
      </c>
      <c r="D133" s="5" t="s">
        <v>269</v>
      </c>
      <c r="E133" s="17" t="s">
        <v>98</v>
      </c>
    </row>
    <row r="134" spans="1:5">
      <c r="A134" s="4">
        <v>106684</v>
      </c>
      <c r="B134" s="5">
        <v>6</v>
      </c>
      <c r="C134" s="5" t="s">
        <v>837</v>
      </c>
      <c r="D134" s="5" t="s">
        <v>269</v>
      </c>
      <c r="E134" s="17" t="s">
        <v>98</v>
      </c>
    </row>
    <row r="135" spans="1:5">
      <c r="A135" s="4">
        <v>111095</v>
      </c>
      <c r="B135" s="5">
        <v>6</v>
      </c>
      <c r="C135" s="5" t="s">
        <v>837</v>
      </c>
      <c r="D135" s="5" t="s">
        <v>269</v>
      </c>
      <c r="E135" s="17" t="s">
        <v>98</v>
      </c>
    </row>
    <row r="136" spans="1:5">
      <c r="A136" s="4">
        <v>174136</v>
      </c>
      <c r="B136" s="5">
        <v>6</v>
      </c>
      <c r="C136" s="5" t="s">
        <v>837</v>
      </c>
      <c r="D136" s="5" t="s">
        <v>269</v>
      </c>
      <c r="E136" s="17" t="s">
        <v>98</v>
      </c>
    </row>
    <row r="137" spans="1:5">
      <c r="A137" s="4">
        <v>94558</v>
      </c>
      <c r="B137" s="5">
        <v>6</v>
      </c>
      <c r="C137" s="5" t="s">
        <v>837</v>
      </c>
      <c r="D137" s="5" t="s">
        <v>724</v>
      </c>
      <c r="E137" s="17" t="s">
        <v>98</v>
      </c>
    </row>
    <row r="138" spans="1:5">
      <c r="A138" s="4">
        <v>95727</v>
      </c>
      <c r="B138" s="5">
        <v>6</v>
      </c>
      <c r="C138" s="5" t="s">
        <v>837</v>
      </c>
      <c r="D138" s="5" t="s">
        <v>724</v>
      </c>
      <c r="E138" s="17" t="s">
        <v>98</v>
      </c>
    </row>
    <row r="139" spans="1:5">
      <c r="A139" s="4">
        <v>111984</v>
      </c>
      <c r="B139" s="5">
        <v>6</v>
      </c>
      <c r="C139" s="5" t="s">
        <v>837</v>
      </c>
      <c r="D139" s="5" t="s">
        <v>724</v>
      </c>
      <c r="E139" s="17" t="s">
        <v>98</v>
      </c>
    </row>
    <row r="140" spans="1:5">
      <c r="A140" s="4">
        <v>175642</v>
      </c>
      <c r="B140" s="5">
        <v>6</v>
      </c>
      <c r="C140" s="5" t="s">
        <v>837</v>
      </c>
      <c r="D140" s="5" t="s">
        <v>724</v>
      </c>
      <c r="E140" s="17" t="s">
        <v>98</v>
      </c>
    </row>
    <row r="141" spans="1:5">
      <c r="A141" s="4">
        <v>89477</v>
      </c>
      <c r="B141" s="5">
        <v>6</v>
      </c>
      <c r="C141" s="5" t="s">
        <v>837</v>
      </c>
      <c r="D141" s="5" t="s">
        <v>202</v>
      </c>
      <c r="E141" s="17" t="s">
        <v>98</v>
      </c>
    </row>
    <row r="142" spans="1:5">
      <c r="A142" s="4">
        <v>90388</v>
      </c>
      <c r="B142" s="5">
        <v>6</v>
      </c>
      <c r="C142" s="5" t="s">
        <v>837</v>
      </c>
      <c r="D142" s="5" t="s">
        <v>202</v>
      </c>
      <c r="E142" s="17" t="s">
        <v>98</v>
      </c>
    </row>
    <row r="143" spans="1:5">
      <c r="A143" s="4">
        <v>106324</v>
      </c>
      <c r="B143" s="5">
        <v>6</v>
      </c>
      <c r="C143" s="5" t="s">
        <v>837</v>
      </c>
      <c r="D143" s="5" t="s">
        <v>202</v>
      </c>
      <c r="E143" s="17" t="s">
        <v>98</v>
      </c>
    </row>
    <row r="144" spans="1:5">
      <c r="A144" s="4">
        <v>113513</v>
      </c>
      <c r="B144" s="5">
        <v>6</v>
      </c>
      <c r="C144" s="5" t="s">
        <v>837</v>
      </c>
      <c r="D144" s="5" t="s">
        <v>202</v>
      </c>
      <c r="E144" s="17" t="s">
        <v>98</v>
      </c>
    </row>
    <row r="145" spans="1:5">
      <c r="A145" s="4">
        <v>120808</v>
      </c>
      <c r="B145" s="5">
        <v>6</v>
      </c>
      <c r="C145" s="5" t="s">
        <v>837</v>
      </c>
      <c r="D145" s="5" t="s">
        <v>202</v>
      </c>
      <c r="E145" s="17" t="s">
        <v>98</v>
      </c>
    </row>
    <row r="146" spans="1:5">
      <c r="A146" s="4">
        <v>87229</v>
      </c>
      <c r="B146" s="5">
        <v>6</v>
      </c>
      <c r="C146" s="5" t="s">
        <v>837</v>
      </c>
      <c r="D146" s="5" t="s">
        <v>12</v>
      </c>
      <c r="E146" s="17" t="s">
        <v>98</v>
      </c>
    </row>
    <row r="147" spans="1:5">
      <c r="A147" s="4">
        <v>89394</v>
      </c>
      <c r="B147" s="5">
        <v>6</v>
      </c>
      <c r="C147" s="5" t="s">
        <v>837</v>
      </c>
      <c r="D147" s="5" t="s">
        <v>12</v>
      </c>
      <c r="E147" s="17" t="s">
        <v>98</v>
      </c>
    </row>
    <row r="148" spans="1:5">
      <c r="A148" s="4">
        <v>91003</v>
      </c>
      <c r="B148" s="5">
        <v>6</v>
      </c>
      <c r="C148" s="5" t="s">
        <v>837</v>
      </c>
      <c r="D148" s="5" t="s">
        <v>12</v>
      </c>
      <c r="E148" s="17" t="s">
        <v>98</v>
      </c>
    </row>
    <row r="149" spans="1:5">
      <c r="A149" s="4">
        <v>91115</v>
      </c>
      <c r="B149" s="5">
        <v>6</v>
      </c>
      <c r="C149" s="5" t="s">
        <v>837</v>
      </c>
      <c r="D149" s="5" t="s">
        <v>12</v>
      </c>
      <c r="E149" s="17" t="s">
        <v>98</v>
      </c>
    </row>
    <row r="150" spans="1:5">
      <c r="A150" s="4">
        <v>91406</v>
      </c>
      <c r="B150" s="5">
        <v>6</v>
      </c>
      <c r="C150" s="5" t="s">
        <v>837</v>
      </c>
      <c r="D150" s="5" t="s">
        <v>12</v>
      </c>
      <c r="E150" s="17" t="s">
        <v>98</v>
      </c>
    </row>
    <row r="151" spans="1:5">
      <c r="A151" s="4">
        <v>91421</v>
      </c>
      <c r="B151" s="5">
        <v>6</v>
      </c>
      <c r="C151" s="5" t="s">
        <v>837</v>
      </c>
      <c r="D151" s="5" t="s">
        <v>12</v>
      </c>
      <c r="E151" s="17" t="s">
        <v>98</v>
      </c>
    </row>
    <row r="152" spans="1:5">
      <c r="A152" s="4">
        <v>94019</v>
      </c>
      <c r="B152" s="5">
        <v>6</v>
      </c>
      <c r="C152" s="5" t="s">
        <v>837</v>
      </c>
      <c r="D152" s="5" t="s">
        <v>12</v>
      </c>
      <c r="E152" s="17" t="s">
        <v>98</v>
      </c>
    </row>
    <row r="153" spans="1:5">
      <c r="A153" s="4">
        <v>94090</v>
      </c>
      <c r="B153" s="5">
        <v>6</v>
      </c>
      <c r="C153" s="5" t="s">
        <v>837</v>
      </c>
      <c r="D153" s="5" t="s">
        <v>12</v>
      </c>
      <c r="E153" s="17" t="s">
        <v>98</v>
      </c>
    </row>
    <row r="154" spans="1:5">
      <c r="A154" s="4">
        <v>107195</v>
      </c>
      <c r="B154" s="5">
        <v>6</v>
      </c>
      <c r="C154" s="5" t="s">
        <v>837</v>
      </c>
      <c r="D154" s="5" t="s">
        <v>12</v>
      </c>
      <c r="E154" s="17" t="s">
        <v>98</v>
      </c>
    </row>
    <row r="155" spans="1:5">
      <c r="A155" s="4">
        <v>112812</v>
      </c>
      <c r="B155" s="5">
        <v>6</v>
      </c>
      <c r="C155" s="5" t="s">
        <v>837</v>
      </c>
      <c r="D155" s="5" t="s">
        <v>12</v>
      </c>
      <c r="E155" s="17" t="s">
        <v>98</v>
      </c>
    </row>
    <row r="156" spans="1:5">
      <c r="A156" s="4">
        <v>113650</v>
      </c>
      <c r="B156" s="5">
        <v>6</v>
      </c>
      <c r="C156" s="5" t="s">
        <v>837</v>
      </c>
      <c r="D156" s="5" t="s">
        <v>12</v>
      </c>
      <c r="E156" s="17" t="s">
        <v>98</v>
      </c>
    </row>
    <row r="157" spans="1:5">
      <c r="A157" s="4">
        <v>113955</v>
      </c>
      <c r="B157" s="5">
        <v>6</v>
      </c>
      <c r="C157" s="5" t="s">
        <v>837</v>
      </c>
      <c r="D157" s="5" t="s">
        <v>12</v>
      </c>
      <c r="E157" s="17" t="s">
        <v>98</v>
      </c>
    </row>
    <row r="158" spans="1:5">
      <c r="A158" s="4">
        <v>118313</v>
      </c>
      <c r="B158" s="5">
        <v>6</v>
      </c>
      <c r="C158" s="5" t="s">
        <v>837</v>
      </c>
      <c r="D158" s="5" t="s">
        <v>12</v>
      </c>
      <c r="E158" s="17" t="s">
        <v>98</v>
      </c>
    </row>
    <row r="159" spans="1:5">
      <c r="A159" s="4">
        <v>118916</v>
      </c>
      <c r="B159" s="5">
        <v>6</v>
      </c>
      <c r="C159" s="5" t="s">
        <v>837</v>
      </c>
      <c r="D159" s="5" t="s">
        <v>12</v>
      </c>
      <c r="E159" s="17" t="s">
        <v>98</v>
      </c>
    </row>
    <row r="160" spans="1:5">
      <c r="A160" s="4">
        <v>153455</v>
      </c>
      <c r="B160" s="5">
        <v>6</v>
      </c>
      <c r="C160" s="5" t="s">
        <v>837</v>
      </c>
      <c r="D160" s="5" t="s">
        <v>12</v>
      </c>
      <c r="E160" s="17" t="s">
        <v>98</v>
      </c>
    </row>
    <row r="161" spans="1:5">
      <c r="A161" s="4">
        <v>166349</v>
      </c>
      <c r="B161" s="5">
        <v>6</v>
      </c>
      <c r="C161" s="5" t="s">
        <v>837</v>
      </c>
      <c r="D161" s="5" t="s">
        <v>12</v>
      </c>
      <c r="E161" s="17" t="s">
        <v>98</v>
      </c>
    </row>
    <row r="162" spans="1:5">
      <c r="A162" s="4">
        <v>172594</v>
      </c>
      <c r="B162" s="5">
        <v>6</v>
      </c>
      <c r="C162" s="5" t="s">
        <v>837</v>
      </c>
      <c r="D162" s="5" t="s">
        <v>12</v>
      </c>
      <c r="E162" s="17" t="s">
        <v>98</v>
      </c>
    </row>
    <row r="163" spans="1:5">
      <c r="A163" s="4">
        <v>175848</v>
      </c>
      <c r="B163" s="5">
        <v>6</v>
      </c>
      <c r="C163" s="5" t="s">
        <v>837</v>
      </c>
      <c r="D163" s="5" t="s">
        <v>12</v>
      </c>
      <c r="E163" s="17" t="s">
        <v>98</v>
      </c>
    </row>
    <row r="164" spans="1:5">
      <c r="A164" s="4">
        <v>177341</v>
      </c>
      <c r="B164" s="5">
        <v>6</v>
      </c>
      <c r="C164" s="5" t="s">
        <v>837</v>
      </c>
      <c r="D164" s="5" t="s">
        <v>12</v>
      </c>
      <c r="E164" s="17" t="s">
        <v>98</v>
      </c>
    </row>
    <row r="165" spans="1:5">
      <c r="A165" s="4">
        <v>177449</v>
      </c>
      <c r="B165" s="5">
        <v>6</v>
      </c>
      <c r="C165" s="5" t="s">
        <v>837</v>
      </c>
      <c r="D165" s="5" t="s">
        <v>12</v>
      </c>
      <c r="E165" s="17" t="s">
        <v>98</v>
      </c>
    </row>
    <row r="166" spans="1:5">
      <c r="A166" s="4">
        <v>177645</v>
      </c>
      <c r="B166" s="5">
        <v>6</v>
      </c>
      <c r="C166" s="5" t="s">
        <v>837</v>
      </c>
      <c r="D166" s="5" t="s">
        <v>12</v>
      </c>
      <c r="E166" s="17" t="s">
        <v>98</v>
      </c>
    </row>
    <row r="167" spans="1:5">
      <c r="A167" s="4">
        <v>178009</v>
      </c>
      <c r="B167" s="5">
        <v>6</v>
      </c>
      <c r="C167" s="5" t="s">
        <v>837</v>
      </c>
      <c r="D167" s="5" t="s">
        <v>12</v>
      </c>
      <c r="E167" s="17" t="s">
        <v>98</v>
      </c>
    </row>
    <row r="168" spans="1:5">
      <c r="A168" s="4">
        <v>3129628</v>
      </c>
      <c r="B168" s="5">
        <v>6</v>
      </c>
      <c r="C168" s="5" t="s">
        <v>837</v>
      </c>
      <c r="D168" s="5" t="s">
        <v>12</v>
      </c>
      <c r="E168" s="17" t="s">
        <v>98</v>
      </c>
    </row>
    <row r="169" spans="1:5">
      <c r="A169" s="4">
        <v>87268</v>
      </c>
      <c r="B169" s="5">
        <v>6</v>
      </c>
      <c r="C169" s="5" t="s">
        <v>837</v>
      </c>
      <c r="D169" s="5" t="s">
        <v>25</v>
      </c>
      <c r="E169" s="17" t="s">
        <v>98</v>
      </c>
    </row>
    <row r="170" spans="1:5">
      <c r="A170" s="4">
        <v>87437</v>
      </c>
      <c r="B170" s="5">
        <v>6</v>
      </c>
      <c r="C170" s="5" t="s">
        <v>837</v>
      </c>
      <c r="D170" s="5" t="s">
        <v>25</v>
      </c>
      <c r="E170" s="17" t="s">
        <v>98</v>
      </c>
    </row>
    <row r="171" spans="1:5">
      <c r="A171" s="4">
        <v>88270</v>
      </c>
      <c r="B171" s="5">
        <v>6</v>
      </c>
      <c r="C171" s="5" t="s">
        <v>837</v>
      </c>
      <c r="D171" s="5" t="s">
        <v>25</v>
      </c>
      <c r="E171" s="17" t="s">
        <v>98</v>
      </c>
    </row>
    <row r="172" spans="1:5">
      <c r="A172" s="4">
        <v>88552</v>
      </c>
      <c r="B172" s="5">
        <v>6</v>
      </c>
      <c r="C172" s="5" t="s">
        <v>837</v>
      </c>
      <c r="D172" s="5" t="s">
        <v>25</v>
      </c>
      <c r="E172" s="17" t="s">
        <v>98</v>
      </c>
    </row>
    <row r="173" spans="1:5">
      <c r="A173" s="4">
        <v>88618</v>
      </c>
      <c r="B173" s="5">
        <v>6</v>
      </c>
      <c r="C173" s="5" t="s">
        <v>837</v>
      </c>
      <c r="D173" s="5" t="s">
        <v>25</v>
      </c>
      <c r="E173" s="17" t="s">
        <v>98</v>
      </c>
    </row>
    <row r="174" spans="1:5">
      <c r="A174" s="4">
        <v>105634</v>
      </c>
      <c r="B174" s="5">
        <v>6</v>
      </c>
      <c r="C174" s="5" t="s">
        <v>837</v>
      </c>
      <c r="D174" s="5" t="s">
        <v>25</v>
      </c>
      <c r="E174" s="17" t="s">
        <v>98</v>
      </c>
    </row>
    <row r="175" spans="1:5">
      <c r="A175" s="4">
        <v>107124</v>
      </c>
      <c r="B175" s="5">
        <v>6</v>
      </c>
      <c r="C175" s="5" t="s">
        <v>837</v>
      </c>
      <c r="D175" s="5" t="s">
        <v>25</v>
      </c>
      <c r="E175" s="17" t="s">
        <v>98</v>
      </c>
    </row>
    <row r="176" spans="1:5">
      <c r="A176" s="4">
        <v>110324</v>
      </c>
      <c r="B176" s="5">
        <v>6</v>
      </c>
      <c r="C176" s="5" t="s">
        <v>837</v>
      </c>
      <c r="D176" s="5" t="s">
        <v>25</v>
      </c>
      <c r="E176" s="17" t="s">
        <v>98</v>
      </c>
    </row>
    <row r="177" spans="1:5">
      <c r="A177" s="4">
        <v>154090</v>
      </c>
      <c r="B177" s="5">
        <v>6</v>
      </c>
      <c r="C177" s="5" t="s">
        <v>837</v>
      </c>
      <c r="D177" s="5" t="s">
        <v>25</v>
      </c>
      <c r="E177" s="17" t="s">
        <v>98</v>
      </c>
    </row>
    <row r="178" spans="1:5">
      <c r="A178" s="4">
        <v>175562</v>
      </c>
      <c r="B178" s="5">
        <v>6</v>
      </c>
      <c r="C178" s="5" t="s">
        <v>837</v>
      </c>
      <c r="D178" s="5" t="s">
        <v>25</v>
      </c>
      <c r="E178" s="17" t="s">
        <v>98</v>
      </c>
    </row>
    <row r="179" spans="1:5">
      <c r="A179" s="4">
        <v>87232</v>
      </c>
      <c r="B179" s="5">
        <v>6</v>
      </c>
      <c r="C179" s="5" t="s">
        <v>837</v>
      </c>
      <c r="D179" s="5" t="s">
        <v>30</v>
      </c>
      <c r="E179" s="17" t="s">
        <v>98</v>
      </c>
    </row>
    <row r="180" spans="1:5">
      <c r="A180" s="4">
        <v>94464</v>
      </c>
      <c r="B180" s="5">
        <v>6</v>
      </c>
      <c r="C180" s="5" t="s">
        <v>837</v>
      </c>
      <c r="D180" s="5" t="s">
        <v>30</v>
      </c>
      <c r="E180" s="17" t="s">
        <v>98</v>
      </c>
    </row>
    <row r="181" spans="1:5">
      <c r="A181" s="4">
        <v>96241</v>
      </c>
      <c r="B181" s="5">
        <v>6</v>
      </c>
      <c r="C181" s="5" t="s">
        <v>837</v>
      </c>
      <c r="D181" s="5" t="s">
        <v>30</v>
      </c>
      <c r="E181" s="17" t="s">
        <v>98</v>
      </c>
    </row>
    <row r="182" spans="1:5">
      <c r="A182" s="4">
        <v>98926</v>
      </c>
      <c r="B182" s="5">
        <v>6</v>
      </c>
      <c r="C182" s="5" t="s">
        <v>837</v>
      </c>
      <c r="D182" s="5" t="s">
        <v>30</v>
      </c>
      <c r="E182" s="17" t="s">
        <v>98</v>
      </c>
    </row>
    <row r="183" spans="1:5">
      <c r="A183" s="4">
        <v>106685</v>
      </c>
      <c r="B183" s="5">
        <v>6</v>
      </c>
      <c r="C183" s="5" t="s">
        <v>837</v>
      </c>
      <c r="D183" s="5" t="s">
        <v>30</v>
      </c>
      <c r="E183" s="17" t="s">
        <v>98</v>
      </c>
    </row>
    <row r="184" spans="1:5">
      <c r="A184" s="4">
        <v>107853</v>
      </c>
      <c r="B184" s="5">
        <v>6</v>
      </c>
      <c r="C184" s="5" t="s">
        <v>837</v>
      </c>
      <c r="D184" s="5" t="s">
        <v>30</v>
      </c>
      <c r="E184" s="17" t="s">
        <v>98</v>
      </c>
    </row>
    <row r="185" spans="1:5">
      <c r="A185" s="4">
        <v>109618</v>
      </c>
      <c r="B185" s="5">
        <v>6</v>
      </c>
      <c r="C185" s="5" t="s">
        <v>837</v>
      </c>
      <c r="D185" s="5" t="s">
        <v>30</v>
      </c>
      <c r="E185" s="17" t="s">
        <v>98</v>
      </c>
    </row>
    <row r="186" spans="1:5">
      <c r="A186" s="4">
        <v>111960</v>
      </c>
      <c r="B186" s="5">
        <v>6</v>
      </c>
      <c r="C186" s="5" t="s">
        <v>837</v>
      </c>
      <c r="D186" s="5" t="s">
        <v>30</v>
      </c>
      <c r="E186" s="17" t="s">
        <v>98</v>
      </c>
    </row>
    <row r="187" spans="1:5">
      <c r="A187" s="4">
        <v>150897</v>
      </c>
      <c r="B187" s="5">
        <v>6</v>
      </c>
      <c r="C187" s="5" t="s">
        <v>837</v>
      </c>
      <c r="D187" s="5" t="s">
        <v>30</v>
      </c>
      <c r="E187" s="17" t="s">
        <v>98</v>
      </c>
    </row>
    <row r="188" spans="1:5">
      <c r="A188" s="4">
        <v>150911</v>
      </c>
      <c r="B188" s="5">
        <v>6</v>
      </c>
      <c r="C188" s="5" t="s">
        <v>837</v>
      </c>
      <c r="D188" s="5" t="s">
        <v>30</v>
      </c>
      <c r="E188" s="17" t="s">
        <v>98</v>
      </c>
    </row>
    <row r="189" spans="1:5">
      <c r="A189" s="4">
        <v>151459</v>
      </c>
      <c r="B189" s="5">
        <v>6</v>
      </c>
      <c r="C189" s="5" t="s">
        <v>837</v>
      </c>
      <c r="D189" s="5" t="s">
        <v>30</v>
      </c>
      <c r="E189" s="17" t="s">
        <v>98</v>
      </c>
    </row>
    <row r="190" spans="1:5">
      <c r="A190" s="4">
        <v>152955</v>
      </c>
      <c r="B190" s="5">
        <v>6</v>
      </c>
      <c r="C190" s="5" t="s">
        <v>837</v>
      </c>
      <c r="D190" s="5" t="s">
        <v>30</v>
      </c>
      <c r="E190" s="17" t="s">
        <v>98</v>
      </c>
    </row>
    <row r="191" spans="1:5">
      <c r="A191" s="4">
        <v>153393</v>
      </c>
      <c r="B191" s="5">
        <v>6</v>
      </c>
      <c r="C191" s="5" t="s">
        <v>837</v>
      </c>
      <c r="D191" s="5" t="s">
        <v>30</v>
      </c>
      <c r="E191" s="17" t="s">
        <v>98</v>
      </c>
    </row>
    <row r="192" spans="1:5">
      <c r="A192" s="4">
        <v>3103002</v>
      </c>
      <c r="B192" s="5">
        <v>6</v>
      </c>
      <c r="C192" s="5" t="s">
        <v>837</v>
      </c>
      <c r="D192" s="5" t="s">
        <v>30</v>
      </c>
      <c r="E192" s="17" t="s">
        <v>98</v>
      </c>
    </row>
    <row r="193" spans="1:5">
      <c r="A193" s="18">
        <v>89456</v>
      </c>
      <c r="B193" s="128">
        <v>6</v>
      </c>
      <c r="C193" s="128" t="s">
        <v>837</v>
      </c>
      <c r="D193" s="128" t="s">
        <v>27</v>
      </c>
      <c r="E193" s="17" t="s">
        <v>98</v>
      </c>
    </row>
    <row r="194" spans="1:5">
      <c r="A194" s="4">
        <v>95374</v>
      </c>
      <c r="B194" s="5">
        <v>6</v>
      </c>
      <c r="C194" s="5" t="s">
        <v>837</v>
      </c>
      <c r="D194" s="5" t="s">
        <v>27</v>
      </c>
      <c r="E194" s="17" t="s">
        <v>98</v>
      </c>
    </row>
    <row r="195" spans="1:5">
      <c r="A195" s="4">
        <v>111872</v>
      </c>
      <c r="B195" s="5">
        <v>6</v>
      </c>
      <c r="C195" s="5" t="s">
        <v>837</v>
      </c>
      <c r="D195" s="5" t="s">
        <v>27</v>
      </c>
      <c r="E195" s="17" t="s">
        <v>98</v>
      </c>
    </row>
    <row r="196" spans="1:5">
      <c r="A196" s="4">
        <v>116423</v>
      </c>
      <c r="B196" s="5">
        <v>6</v>
      </c>
      <c r="C196" s="5" t="s">
        <v>837</v>
      </c>
      <c r="D196" s="5" t="s">
        <v>27</v>
      </c>
      <c r="E196" s="17" t="s">
        <v>98</v>
      </c>
    </row>
    <row r="197" spans="1:5">
      <c r="A197" s="4">
        <v>121064</v>
      </c>
      <c r="B197" s="5">
        <v>6</v>
      </c>
      <c r="C197" s="5" t="s">
        <v>837</v>
      </c>
      <c r="D197" s="5" t="s">
        <v>27</v>
      </c>
      <c r="E197" s="17" t="s">
        <v>98</v>
      </c>
    </row>
    <row r="198" spans="1:5">
      <c r="A198" s="4">
        <v>155414</v>
      </c>
      <c r="B198" s="5">
        <v>6</v>
      </c>
      <c r="C198" s="5" t="s">
        <v>837</v>
      </c>
      <c r="D198" s="5" t="s">
        <v>27</v>
      </c>
      <c r="E198" s="17" t="s">
        <v>98</v>
      </c>
    </row>
    <row r="199" spans="1:5">
      <c r="A199" s="18">
        <v>175967</v>
      </c>
      <c r="B199" s="128">
        <v>6</v>
      </c>
      <c r="C199" s="128" t="s">
        <v>837</v>
      </c>
      <c r="D199" s="128" t="s">
        <v>27</v>
      </c>
      <c r="E199" s="17" t="s">
        <v>98</v>
      </c>
    </row>
    <row r="200" spans="1:5">
      <c r="A200" s="4">
        <v>113549</v>
      </c>
      <c r="B200" s="5">
        <v>7</v>
      </c>
      <c r="C200" s="5" t="s">
        <v>839</v>
      </c>
      <c r="D200" s="5" t="s">
        <v>660</v>
      </c>
      <c r="E200" s="17" t="s">
        <v>98</v>
      </c>
    </row>
    <row r="201" spans="1:5">
      <c r="A201" s="4">
        <v>87265</v>
      </c>
      <c r="B201" s="5">
        <v>7</v>
      </c>
      <c r="C201" s="5" t="s">
        <v>839</v>
      </c>
      <c r="D201" s="5" t="s">
        <v>88</v>
      </c>
      <c r="E201" s="17" t="s">
        <v>98</v>
      </c>
    </row>
    <row r="202" spans="1:5">
      <c r="A202" s="4">
        <v>87269</v>
      </c>
      <c r="B202" s="5">
        <v>7</v>
      </c>
      <c r="C202" s="5" t="s">
        <v>839</v>
      </c>
      <c r="D202" s="5" t="s">
        <v>88</v>
      </c>
      <c r="E202" s="17" t="s">
        <v>98</v>
      </c>
    </row>
    <row r="203" spans="1:5">
      <c r="A203" s="4">
        <v>87350</v>
      </c>
      <c r="B203" s="5">
        <v>7</v>
      </c>
      <c r="C203" s="5" t="s">
        <v>839</v>
      </c>
      <c r="D203" s="5" t="s">
        <v>88</v>
      </c>
      <c r="E203" s="17" t="s">
        <v>98</v>
      </c>
    </row>
    <row r="204" spans="1:5">
      <c r="A204" s="4">
        <v>87860</v>
      </c>
      <c r="B204" s="5">
        <v>7</v>
      </c>
      <c r="C204" s="5" t="s">
        <v>839</v>
      </c>
      <c r="D204" s="5" t="s">
        <v>88</v>
      </c>
      <c r="E204" s="17" t="s">
        <v>98</v>
      </c>
    </row>
    <row r="205" spans="1:5">
      <c r="A205" s="4">
        <v>89657</v>
      </c>
      <c r="B205" s="5">
        <v>7</v>
      </c>
      <c r="C205" s="5" t="s">
        <v>839</v>
      </c>
      <c r="D205" s="5" t="s">
        <v>88</v>
      </c>
      <c r="E205" s="17" t="s">
        <v>98</v>
      </c>
    </row>
    <row r="206" spans="1:5">
      <c r="A206" s="4">
        <v>95597</v>
      </c>
      <c r="B206" s="5">
        <v>7</v>
      </c>
      <c r="C206" s="5" t="s">
        <v>839</v>
      </c>
      <c r="D206" s="5" t="s">
        <v>88</v>
      </c>
      <c r="E206" s="17" t="s">
        <v>98</v>
      </c>
    </row>
    <row r="207" spans="1:5">
      <c r="A207" s="4">
        <v>95790</v>
      </c>
      <c r="B207" s="5">
        <v>7</v>
      </c>
      <c r="C207" s="5" t="s">
        <v>839</v>
      </c>
      <c r="D207" s="5" t="s">
        <v>88</v>
      </c>
      <c r="E207" s="17" t="s">
        <v>98</v>
      </c>
    </row>
    <row r="208" spans="1:5">
      <c r="A208" s="18">
        <v>110769</v>
      </c>
      <c r="B208" s="128">
        <v>7</v>
      </c>
      <c r="C208" s="128" t="s">
        <v>839</v>
      </c>
      <c r="D208" s="128" t="s">
        <v>88</v>
      </c>
      <c r="E208" s="17" t="s">
        <v>98</v>
      </c>
    </row>
    <row r="209" spans="1:5">
      <c r="A209" s="4">
        <v>113594</v>
      </c>
      <c r="B209" s="5">
        <v>7</v>
      </c>
      <c r="C209" s="5" t="s">
        <v>839</v>
      </c>
      <c r="D209" s="5" t="s">
        <v>88</v>
      </c>
      <c r="E209" s="17" t="s">
        <v>98</v>
      </c>
    </row>
    <row r="210" spans="1:5">
      <c r="A210" s="4">
        <v>116639</v>
      </c>
      <c r="B210" s="5">
        <v>7</v>
      </c>
      <c r="C210" s="5" t="s">
        <v>839</v>
      </c>
      <c r="D210" s="5" t="s">
        <v>88</v>
      </c>
      <c r="E210" s="17" t="s">
        <v>98</v>
      </c>
    </row>
    <row r="211" spans="1:5">
      <c r="A211" s="4">
        <v>116725</v>
      </c>
      <c r="B211" s="5">
        <v>7</v>
      </c>
      <c r="C211" s="5" t="s">
        <v>839</v>
      </c>
      <c r="D211" s="5" t="s">
        <v>88</v>
      </c>
      <c r="E211" s="17" t="s">
        <v>98</v>
      </c>
    </row>
    <row r="212" spans="1:5">
      <c r="A212" s="4">
        <v>118932</v>
      </c>
      <c r="B212" s="5">
        <v>7</v>
      </c>
      <c r="C212" s="5" t="s">
        <v>839</v>
      </c>
      <c r="D212" s="5" t="s">
        <v>88</v>
      </c>
      <c r="E212" s="17" t="s">
        <v>98</v>
      </c>
    </row>
    <row r="213" spans="1:5">
      <c r="A213" s="18">
        <v>150891</v>
      </c>
      <c r="B213" s="128">
        <v>7</v>
      </c>
      <c r="C213" s="128" t="s">
        <v>839</v>
      </c>
      <c r="D213" s="128" t="s">
        <v>88</v>
      </c>
      <c r="E213" s="17" t="s">
        <v>98</v>
      </c>
    </row>
    <row r="214" spans="1:5">
      <c r="A214" s="4">
        <v>154427</v>
      </c>
      <c r="B214" s="5">
        <v>7</v>
      </c>
      <c r="C214" s="5" t="s">
        <v>839</v>
      </c>
      <c r="D214" s="5" t="s">
        <v>88</v>
      </c>
      <c r="E214" s="17" t="s">
        <v>98</v>
      </c>
    </row>
    <row r="215" spans="1:5">
      <c r="A215" s="4">
        <v>172501</v>
      </c>
      <c r="B215" s="5">
        <v>7</v>
      </c>
      <c r="C215" s="5" t="s">
        <v>839</v>
      </c>
      <c r="D215" s="5" t="s">
        <v>88</v>
      </c>
      <c r="E215" s="17" t="s">
        <v>98</v>
      </c>
    </row>
    <row r="216" spans="1:5">
      <c r="A216" s="4">
        <v>175569</v>
      </c>
      <c r="B216" s="5">
        <v>7</v>
      </c>
      <c r="C216" s="5" t="s">
        <v>839</v>
      </c>
      <c r="D216" s="5" t="s">
        <v>88</v>
      </c>
      <c r="E216" s="17" t="s">
        <v>98</v>
      </c>
    </row>
    <row r="217" spans="1:5">
      <c r="A217" s="4">
        <v>176227</v>
      </c>
      <c r="B217" s="5">
        <v>7</v>
      </c>
      <c r="C217" s="5" t="s">
        <v>839</v>
      </c>
      <c r="D217" s="5" t="s">
        <v>88</v>
      </c>
      <c r="E217" s="17" t="s">
        <v>98</v>
      </c>
    </row>
    <row r="218" spans="1:5">
      <c r="A218" s="4">
        <v>178047</v>
      </c>
      <c r="B218" s="5">
        <v>7</v>
      </c>
      <c r="C218" s="5" t="s">
        <v>839</v>
      </c>
      <c r="D218" s="5" t="s">
        <v>88</v>
      </c>
      <c r="E218" s="17" t="s">
        <v>98</v>
      </c>
    </row>
    <row r="219" spans="1:5">
      <c r="A219" s="4">
        <v>3101406</v>
      </c>
      <c r="B219" s="5">
        <v>7</v>
      </c>
      <c r="C219" s="5" t="s">
        <v>839</v>
      </c>
      <c r="D219" s="5" t="s">
        <v>88</v>
      </c>
      <c r="E219" s="17" t="s">
        <v>98</v>
      </c>
    </row>
    <row r="220" spans="1:5">
      <c r="A220" s="4">
        <v>3103868</v>
      </c>
      <c r="B220" s="5">
        <v>7</v>
      </c>
      <c r="C220" s="5" t="s">
        <v>839</v>
      </c>
      <c r="D220" s="5" t="s">
        <v>88</v>
      </c>
      <c r="E220" s="17" t="s">
        <v>98</v>
      </c>
    </row>
    <row r="221" spans="1:5">
      <c r="A221" s="4">
        <v>3126752</v>
      </c>
      <c r="B221" s="5">
        <v>7</v>
      </c>
      <c r="C221" s="5" t="s">
        <v>839</v>
      </c>
      <c r="D221" s="5" t="s">
        <v>88</v>
      </c>
      <c r="E221" s="17" t="s">
        <v>98</v>
      </c>
    </row>
    <row r="222" spans="1:5">
      <c r="A222" s="4">
        <v>3130343</v>
      </c>
      <c r="B222" s="5">
        <v>7</v>
      </c>
      <c r="C222" s="5" t="s">
        <v>839</v>
      </c>
      <c r="D222" s="5" t="s">
        <v>88</v>
      </c>
      <c r="E222" s="17" t="s">
        <v>98</v>
      </c>
    </row>
    <row r="223" spans="1:5">
      <c r="A223" s="4">
        <v>87862</v>
      </c>
      <c r="B223" s="5">
        <v>7</v>
      </c>
      <c r="C223" s="5" t="s">
        <v>839</v>
      </c>
      <c r="D223" s="5" t="s">
        <v>183</v>
      </c>
      <c r="E223" s="17" t="s">
        <v>98</v>
      </c>
    </row>
    <row r="224" spans="1:5">
      <c r="A224" s="18">
        <v>118879</v>
      </c>
      <c r="B224" s="128">
        <v>7</v>
      </c>
      <c r="C224" s="128" t="s">
        <v>839</v>
      </c>
      <c r="D224" s="128" t="s">
        <v>183</v>
      </c>
      <c r="E224" s="17" t="s">
        <v>98</v>
      </c>
    </row>
    <row r="225" spans="1:5">
      <c r="A225" s="4">
        <v>119250</v>
      </c>
      <c r="B225" s="5">
        <v>7</v>
      </c>
      <c r="C225" s="5" t="s">
        <v>839</v>
      </c>
      <c r="D225" s="5" t="s">
        <v>183</v>
      </c>
      <c r="E225" s="17" t="s">
        <v>98</v>
      </c>
    </row>
    <row r="226" spans="1:5">
      <c r="A226" s="4">
        <v>123156</v>
      </c>
      <c r="B226" s="5">
        <v>7</v>
      </c>
      <c r="C226" s="5" t="s">
        <v>839</v>
      </c>
      <c r="D226" s="5" t="s">
        <v>183</v>
      </c>
      <c r="E226" s="17" t="s">
        <v>98</v>
      </c>
    </row>
    <row r="227" spans="1:5">
      <c r="A227" s="4">
        <v>87793</v>
      </c>
      <c r="B227" s="5">
        <v>7</v>
      </c>
      <c r="C227" s="5" t="s">
        <v>839</v>
      </c>
      <c r="D227" s="5" t="s">
        <v>50</v>
      </c>
      <c r="E227" s="17" t="s">
        <v>98</v>
      </c>
    </row>
    <row r="228" spans="1:5">
      <c r="A228" s="4">
        <v>105367</v>
      </c>
      <c r="B228" s="5">
        <v>7</v>
      </c>
      <c r="C228" s="5" t="s">
        <v>839</v>
      </c>
      <c r="D228" s="5" t="s">
        <v>50</v>
      </c>
      <c r="E228" s="17" t="s">
        <v>98</v>
      </c>
    </row>
    <row r="229" spans="1:5">
      <c r="A229" s="4">
        <v>110942</v>
      </c>
      <c r="B229" s="5">
        <v>7</v>
      </c>
      <c r="C229" s="5" t="s">
        <v>839</v>
      </c>
      <c r="D229" s="5" t="s">
        <v>50</v>
      </c>
      <c r="E229" s="17" t="s">
        <v>98</v>
      </c>
    </row>
    <row r="230" spans="1:5">
      <c r="A230" s="18">
        <v>119026</v>
      </c>
      <c r="B230" s="128">
        <v>7</v>
      </c>
      <c r="C230" s="128" t="s">
        <v>839</v>
      </c>
      <c r="D230" s="128" t="s">
        <v>50</v>
      </c>
      <c r="E230" s="17" t="s">
        <v>98</v>
      </c>
    </row>
    <row r="231" spans="1:5">
      <c r="A231" s="4">
        <v>177263</v>
      </c>
      <c r="B231" s="5">
        <v>7</v>
      </c>
      <c r="C231" s="5" t="s">
        <v>839</v>
      </c>
      <c r="D231" s="5" t="s">
        <v>50</v>
      </c>
      <c r="E231" s="17" t="s">
        <v>98</v>
      </c>
    </row>
    <row r="232" spans="1:5">
      <c r="A232" s="4">
        <v>87986</v>
      </c>
      <c r="B232" s="5">
        <v>7</v>
      </c>
      <c r="C232" s="5" t="s">
        <v>839</v>
      </c>
      <c r="D232" s="5" t="s">
        <v>180</v>
      </c>
      <c r="E232" s="17" t="s">
        <v>98</v>
      </c>
    </row>
    <row r="233" spans="1:5">
      <c r="A233" s="4">
        <v>88495</v>
      </c>
      <c r="B233" s="5">
        <v>7</v>
      </c>
      <c r="C233" s="5" t="s">
        <v>839</v>
      </c>
      <c r="D233" s="5" t="s">
        <v>51</v>
      </c>
      <c r="E233" s="17" t="s">
        <v>98</v>
      </c>
    </row>
    <row r="234" spans="1:5">
      <c r="A234" s="4">
        <v>89995</v>
      </c>
      <c r="B234" s="5">
        <v>7</v>
      </c>
      <c r="C234" s="5" t="s">
        <v>839</v>
      </c>
      <c r="D234" s="5" t="s">
        <v>51</v>
      </c>
      <c r="E234" s="17" t="s">
        <v>98</v>
      </c>
    </row>
    <row r="235" spans="1:5">
      <c r="A235" s="4">
        <v>111947</v>
      </c>
      <c r="B235" s="5">
        <v>7</v>
      </c>
      <c r="C235" s="5" t="s">
        <v>839</v>
      </c>
      <c r="D235" s="5" t="s">
        <v>51</v>
      </c>
      <c r="E235" s="17" t="s">
        <v>98</v>
      </c>
    </row>
    <row r="236" spans="1:5">
      <c r="A236" s="4">
        <v>119522</v>
      </c>
      <c r="B236" s="5">
        <v>7</v>
      </c>
      <c r="C236" s="5" t="s">
        <v>839</v>
      </c>
      <c r="D236" s="5" t="s">
        <v>51</v>
      </c>
      <c r="E236" s="17" t="s">
        <v>98</v>
      </c>
    </row>
    <row r="237" spans="1:5">
      <c r="A237" s="4">
        <v>120639</v>
      </c>
      <c r="B237" s="5">
        <v>7</v>
      </c>
      <c r="C237" s="5" t="s">
        <v>839</v>
      </c>
      <c r="D237" s="5" t="s">
        <v>51</v>
      </c>
      <c r="E237" s="17" t="s">
        <v>98</v>
      </c>
    </row>
    <row r="238" spans="1:5">
      <c r="A238" s="4">
        <v>150732</v>
      </c>
      <c r="B238" s="5">
        <v>7</v>
      </c>
      <c r="C238" s="5" t="s">
        <v>839</v>
      </c>
      <c r="D238" s="5" t="s">
        <v>51</v>
      </c>
      <c r="E238" s="17" t="s">
        <v>98</v>
      </c>
    </row>
    <row r="239" spans="1:5">
      <c r="A239" s="4">
        <v>153258</v>
      </c>
      <c r="B239" s="5">
        <v>7</v>
      </c>
      <c r="C239" s="5" t="s">
        <v>839</v>
      </c>
      <c r="D239" s="5" t="s">
        <v>51</v>
      </c>
      <c r="E239" s="17" t="s">
        <v>98</v>
      </c>
    </row>
    <row r="240" spans="1:5">
      <c r="A240" s="4">
        <v>3103199</v>
      </c>
      <c r="B240" s="5">
        <v>7</v>
      </c>
      <c r="C240" s="5" t="s">
        <v>839</v>
      </c>
      <c r="D240" s="5" t="s">
        <v>51</v>
      </c>
      <c r="E240" s="17" t="s">
        <v>98</v>
      </c>
    </row>
    <row r="241" spans="1:5">
      <c r="A241" s="18">
        <v>3142829</v>
      </c>
      <c r="B241" s="128">
        <v>7</v>
      </c>
      <c r="C241" s="128" t="s">
        <v>839</v>
      </c>
      <c r="D241" s="128" t="s">
        <v>51</v>
      </c>
      <c r="E241" s="17" t="s">
        <v>98</v>
      </c>
    </row>
    <row r="242" spans="1:5">
      <c r="A242" s="4">
        <v>97572</v>
      </c>
      <c r="B242" s="5">
        <v>7</v>
      </c>
      <c r="C242" s="5" t="s">
        <v>839</v>
      </c>
      <c r="D242" s="5" t="s">
        <v>574</v>
      </c>
      <c r="E242" s="17" t="s">
        <v>98</v>
      </c>
    </row>
    <row r="243" spans="1:5">
      <c r="A243" s="4">
        <v>153442</v>
      </c>
      <c r="B243" s="5">
        <v>7</v>
      </c>
      <c r="C243" s="5" t="s">
        <v>839</v>
      </c>
      <c r="D243" s="5" t="s">
        <v>574</v>
      </c>
      <c r="E243" s="17" t="s">
        <v>98</v>
      </c>
    </row>
    <row r="244" spans="1:5">
      <c r="A244" s="4">
        <v>164863</v>
      </c>
      <c r="B244" s="5">
        <v>7</v>
      </c>
      <c r="C244" s="5" t="s">
        <v>839</v>
      </c>
      <c r="D244" s="5" t="s">
        <v>574</v>
      </c>
      <c r="E244" s="17" t="s">
        <v>98</v>
      </c>
    </row>
    <row r="245" spans="1:5">
      <c r="A245" s="4">
        <v>105604</v>
      </c>
      <c r="B245" s="5">
        <v>7</v>
      </c>
      <c r="C245" s="5" t="s">
        <v>839</v>
      </c>
      <c r="D245" s="5" t="s">
        <v>169</v>
      </c>
      <c r="E245" s="17" t="s">
        <v>98</v>
      </c>
    </row>
    <row r="246" spans="1:5">
      <c r="A246" s="4">
        <v>106091</v>
      </c>
      <c r="B246" s="5">
        <v>7</v>
      </c>
      <c r="C246" s="5" t="s">
        <v>839</v>
      </c>
      <c r="D246" s="5" t="s">
        <v>169</v>
      </c>
      <c r="E246" s="17" t="s">
        <v>98</v>
      </c>
    </row>
    <row r="247" spans="1:5">
      <c r="A247" s="4">
        <v>110943</v>
      </c>
      <c r="B247" s="5">
        <v>7</v>
      </c>
      <c r="C247" s="5" t="s">
        <v>839</v>
      </c>
      <c r="D247" s="5" t="s">
        <v>169</v>
      </c>
      <c r="E247" s="17" t="s">
        <v>98</v>
      </c>
    </row>
    <row r="248" spans="1:5">
      <c r="A248" s="4">
        <v>153441</v>
      </c>
      <c r="B248" s="5">
        <v>7</v>
      </c>
      <c r="C248" s="5" t="s">
        <v>839</v>
      </c>
      <c r="D248" s="5" t="s">
        <v>224</v>
      </c>
      <c r="E248" s="17" t="s">
        <v>98</v>
      </c>
    </row>
    <row r="249" spans="1:5">
      <c r="A249" s="4">
        <v>153444</v>
      </c>
      <c r="B249" s="5">
        <v>7</v>
      </c>
      <c r="C249" s="5" t="s">
        <v>839</v>
      </c>
      <c r="D249" s="5" t="s">
        <v>224</v>
      </c>
      <c r="E249" s="17" t="s">
        <v>98</v>
      </c>
    </row>
    <row r="250" spans="1:5">
      <c r="A250" s="4">
        <v>153445</v>
      </c>
      <c r="B250" s="5">
        <v>7</v>
      </c>
      <c r="C250" s="5" t="s">
        <v>839</v>
      </c>
      <c r="D250" s="5" t="s">
        <v>224</v>
      </c>
      <c r="E250" s="17" t="s">
        <v>98</v>
      </c>
    </row>
    <row r="251" spans="1:5">
      <c r="A251" s="4">
        <v>153446</v>
      </c>
      <c r="B251" s="5">
        <v>7</v>
      </c>
      <c r="C251" s="5" t="s">
        <v>839</v>
      </c>
      <c r="D251" s="5" t="s">
        <v>224</v>
      </c>
      <c r="E251" s="17" t="s">
        <v>98</v>
      </c>
    </row>
    <row r="252" spans="1:5">
      <c r="A252" s="4">
        <v>87290</v>
      </c>
      <c r="B252" s="5">
        <v>7</v>
      </c>
      <c r="C252" s="5" t="s">
        <v>839</v>
      </c>
      <c r="D252" s="5" t="s">
        <v>137</v>
      </c>
      <c r="E252" s="17" t="s">
        <v>98</v>
      </c>
    </row>
    <row r="253" spans="1:5">
      <c r="A253" s="4">
        <v>87502</v>
      </c>
      <c r="B253" s="5">
        <v>7</v>
      </c>
      <c r="C253" s="5" t="s">
        <v>839</v>
      </c>
      <c r="D253" s="5" t="s">
        <v>137</v>
      </c>
      <c r="E253" s="17" t="s">
        <v>98</v>
      </c>
    </row>
    <row r="254" spans="1:5">
      <c r="A254" s="4">
        <v>87865</v>
      </c>
      <c r="B254" s="5">
        <v>7</v>
      </c>
      <c r="C254" s="5" t="s">
        <v>839</v>
      </c>
      <c r="D254" s="5" t="s">
        <v>137</v>
      </c>
      <c r="E254" s="17" t="s">
        <v>98</v>
      </c>
    </row>
    <row r="255" spans="1:5">
      <c r="A255" s="4">
        <v>88907</v>
      </c>
      <c r="B255" s="5">
        <v>7</v>
      </c>
      <c r="C255" s="5" t="s">
        <v>839</v>
      </c>
      <c r="D255" s="5" t="s">
        <v>137</v>
      </c>
      <c r="E255" s="17" t="s">
        <v>98</v>
      </c>
    </row>
    <row r="256" spans="1:5">
      <c r="A256" s="4">
        <v>89827</v>
      </c>
      <c r="B256" s="5">
        <v>7</v>
      </c>
      <c r="C256" s="5" t="s">
        <v>839</v>
      </c>
      <c r="D256" s="5" t="s">
        <v>137</v>
      </c>
      <c r="E256" s="17" t="s">
        <v>98</v>
      </c>
    </row>
    <row r="257" spans="1:5">
      <c r="A257" s="4">
        <v>94149</v>
      </c>
      <c r="B257" s="5">
        <v>7</v>
      </c>
      <c r="C257" s="5" t="s">
        <v>839</v>
      </c>
      <c r="D257" s="5" t="s">
        <v>137</v>
      </c>
      <c r="E257" s="17" t="s">
        <v>98</v>
      </c>
    </row>
    <row r="258" spans="1:5">
      <c r="A258" s="4">
        <v>94151</v>
      </c>
      <c r="B258" s="5">
        <v>7</v>
      </c>
      <c r="C258" s="5" t="s">
        <v>839</v>
      </c>
      <c r="D258" s="5" t="s">
        <v>137</v>
      </c>
      <c r="E258" s="17" t="s">
        <v>98</v>
      </c>
    </row>
    <row r="259" spans="1:5">
      <c r="A259" s="4">
        <v>106468</v>
      </c>
      <c r="B259" s="5">
        <v>7</v>
      </c>
      <c r="C259" s="5" t="s">
        <v>839</v>
      </c>
      <c r="D259" s="5" t="s">
        <v>137</v>
      </c>
      <c r="E259" s="17" t="s">
        <v>98</v>
      </c>
    </row>
    <row r="260" spans="1:5">
      <c r="A260" s="4">
        <v>107213</v>
      </c>
      <c r="B260" s="5">
        <v>7</v>
      </c>
      <c r="C260" s="5" t="s">
        <v>839</v>
      </c>
      <c r="D260" s="5" t="s">
        <v>137</v>
      </c>
      <c r="E260" s="17" t="s">
        <v>98</v>
      </c>
    </row>
    <row r="261" spans="1:5">
      <c r="A261" s="4">
        <v>110657</v>
      </c>
      <c r="B261" s="5">
        <v>7</v>
      </c>
      <c r="C261" s="5" t="s">
        <v>839</v>
      </c>
      <c r="D261" s="5" t="s">
        <v>137</v>
      </c>
      <c r="E261" s="17" t="s">
        <v>98</v>
      </c>
    </row>
    <row r="262" spans="1:5">
      <c r="A262" s="4">
        <v>110952</v>
      </c>
      <c r="B262" s="5">
        <v>7</v>
      </c>
      <c r="C262" s="5" t="s">
        <v>839</v>
      </c>
      <c r="D262" s="5" t="s">
        <v>137</v>
      </c>
      <c r="E262" s="17" t="s">
        <v>98</v>
      </c>
    </row>
    <row r="263" spans="1:5">
      <c r="A263" s="4">
        <v>111523</v>
      </c>
      <c r="B263" s="5">
        <v>7</v>
      </c>
      <c r="C263" s="5" t="s">
        <v>839</v>
      </c>
      <c r="D263" s="5" t="s">
        <v>137</v>
      </c>
      <c r="E263" s="17" t="s">
        <v>98</v>
      </c>
    </row>
    <row r="264" spans="1:5">
      <c r="A264" s="4">
        <v>118706</v>
      </c>
      <c r="B264" s="5">
        <v>7</v>
      </c>
      <c r="C264" s="5" t="s">
        <v>839</v>
      </c>
      <c r="D264" s="5" t="s">
        <v>137</v>
      </c>
      <c r="E264" s="17" t="s">
        <v>98</v>
      </c>
    </row>
    <row r="265" spans="1:5">
      <c r="A265" s="4">
        <v>153443</v>
      </c>
      <c r="B265" s="5">
        <v>7</v>
      </c>
      <c r="C265" s="5" t="s">
        <v>839</v>
      </c>
      <c r="D265" s="5" t="s">
        <v>137</v>
      </c>
      <c r="E265" s="17" t="s">
        <v>98</v>
      </c>
    </row>
    <row r="266" spans="1:5">
      <c r="A266" s="4">
        <v>167978</v>
      </c>
      <c r="B266" s="5">
        <v>7</v>
      </c>
      <c r="C266" s="5" t="s">
        <v>839</v>
      </c>
      <c r="D266" s="5" t="s">
        <v>137</v>
      </c>
      <c r="E266" s="17" t="s">
        <v>98</v>
      </c>
    </row>
    <row r="267" spans="1:5">
      <c r="A267" s="18">
        <v>177655</v>
      </c>
      <c r="B267" s="128">
        <v>7</v>
      </c>
      <c r="C267" s="128" t="s">
        <v>839</v>
      </c>
      <c r="D267" s="128" t="s">
        <v>137</v>
      </c>
      <c r="E267" s="17" t="s">
        <v>98</v>
      </c>
    </row>
    <row r="268" spans="1:5">
      <c r="A268" s="4">
        <v>178172</v>
      </c>
      <c r="B268" s="5">
        <v>7</v>
      </c>
      <c r="C268" s="5" t="s">
        <v>839</v>
      </c>
      <c r="D268" s="5" t="s">
        <v>137</v>
      </c>
      <c r="E268" s="17" t="s">
        <v>98</v>
      </c>
    </row>
    <row r="269" spans="1:5">
      <c r="A269" s="18">
        <v>3102967</v>
      </c>
      <c r="B269" s="128">
        <v>7</v>
      </c>
      <c r="C269" s="128" t="s">
        <v>839</v>
      </c>
      <c r="D269" s="128" t="s">
        <v>137</v>
      </c>
      <c r="E269" s="17" t="s">
        <v>98</v>
      </c>
    </row>
    <row r="270" spans="1:5">
      <c r="A270" s="18">
        <v>3129651</v>
      </c>
      <c r="B270" s="128">
        <v>7</v>
      </c>
      <c r="C270" s="128" t="s">
        <v>839</v>
      </c>
      <c r="D270" s="128" t="s">
        <v>137</v>
      </c>
      <c r="E270" s="17" t="s">
        <v>98</v>
      </c>
    </row>
    <row r="271" spans="1:5">
      <c r="A271" s="4">
        <v>3129652</v>
      </c>
      <c r="B271" s="5">
        <v>7</v>
      </c>
      <c r="C271" s="5" t="s">
        <v>839</v>
      </c>
      <c r="D271" s="5" t="s">
        <v>137</v>
      </c>
      <c r="E271" s="17" t="s">
        <v>98</v>
      </c>
    </row>
    <row r="272" spans="1:5">
      <c r="A272" s="4">
        <v>87588</v>
      </c>
      <c r="B272" s="5">
        <v>7</v>
      </c>
      <c r="C272" s="5" t="s">
        <v>839</v>
      </c>
      <c r="D272" s="5" t="s">
        <v>54</v>
      </c>
      <c r="E272" s="17" t="s">
        <v>98</v>
      </c>
    </row>
    <row r="273" spans="1:5">
      <c r="A273" s="4">
        <v>91000</v>
      </c>
      <c r="B273" s="5">
        <v>7</v>
      </c>
      <c r="C273" s="5" t="s">
        <v>839</v>
      </c>
      <c r="D273" s="5" t="s">
        <v>54</v>
      </c>
      <c r="E273" s="17" t="s">
        <v>98</v>
      </c>
    </row>
    <row r="274" spans="1:5">
      <c r="A274" s="4">
        <v>110738</v>
      </c>
      <c r="B274" s="5">
        <v>7</v>
      </c>
      <c r="C274" s="5" t="s">
        <v>839</v>
      </c>
      <c r="D274" s="5" t="s">
        <v>54</v>
      </c>
      <c r="E274" s="17" t="s">
        <v>98</v>
      </c>
    </row>
    <row r="275" spans="1:5">
      <c r="A275" s="4">
        <v>153518</v>
      </c>
      <c r="B275" s="5">
        <v>7</v>
      </c>
      <c r="C275" s="5" t="s">
        <v>839</v>
      </c>
      <c r="D275" s="5" t="s">
        <v>54</v>
      </c>
      <c r="E275" s="17" t="s">
        <v>98</v>
      </c>
    </row>
    <row r="276" spans="1:5">
      <c r="A276" s="4">
        <v>3115456</v>
      </c>
      <c r="B276" s="5">
        <v>7</v>
      </c>
      <c r="C276" s="5" t="s">
        <v>839</v>
      </c>
      <c r="D276" s="5" t="s">
        <v>54</v>
      </c>
      <c r="E276" s="17" t="s">
        <v>98</v>
      </c>
    </row>
    <row r="277" spans="1:5">
      <c r="A277" s="4">
        <v>170350</v>
      </c>
      <c r="B277" s="5">
        <v>7</v>
      </c>
      <c r="C277" s="5" t="s">
        <v>839</v>
      </c>
      <c r="D277" s="5" t="s">
        <v>138</v>
      </c>
      <c r="E277" s="17" t="s">
        <v>98</v>
      </c>
    </row>
    <row r="278" spans="1:5">
      <c r="A278" s="4">
        <v>170351</v>
      </c>
      <c r="B278" s="5">
        <v>7</v>
      </c>
      <c r="C278" s="5" t="s">
        <v>839</v>
      </c>
      <c r="D278" s="5" t="s">
        <v>138</v>
      </c>
      <c r="E278" s="17" t="s">
        <v>98</v>
      </c>
    </row>
    <row r="279" spans="1:5">
      <c r="A279" s="4">
        <v>175909</v>
      </c>
      <c r="B279" s="5">
        <v>7</v>
      </c>
      <c r="C279" s="5" t="s">
        <v>839</v>
      </c>
      <c r="D279" s="5" t="s">
        <v>138</v>
      </c>
      <c r="E279" s="17" t="s">
        <v>98</v>
      </c>
    </row>
    <row r="280" spans="1:5">
      <c r="A280" s="4">
        <v>105722</v>
      </c>
      <c r="B280" s="5">
        <v>7</v>
      </c>
      <c r="C280" s="5" t="s">
        <v>839</v>
      </c>
      <c r="D280" s="5" t="s">
        <v>310</v>
      </c>
      <c r="E280" s="17" t="s">
        <v>98</v>
      </c>
    </row>
    <row r="281" spans="1:5">
      <c r="A281" s="18">
        <v>105728</v>
      </c>
      <c r="B281" s="128">
        <v>7</v>
      </c>
      <c r="C281" s="128" t="s">
        <v>839</v>
      </c>
      <c r="D281" s="128" t="s">
        <v>310</v>
      </c>
      <c r="E281" s="17" t="s">
        <v>98</v>
      </c>
    </row>
    <row r="282" spans="1:5">
      <c r="A282" s="4">
        <v>3103288</v>
      </c>
      <c r="B282" s="5">
        <v>7</v>
      </c>
      <c r="C282" s="5" t="s">
        <v>839</v>
      </c>
      <c r="D282" s="5" t="s">
        <v>840</v>
      </c>
      <c r="E282" s="17" t="s">
        <v>98</v>
      </c>
    </row>
    <row r="283" spans="1:5">
      <c r="A283" s="4">
        <v>87864</v>
      </c>
      <c r="B283" s="5">
        <v>7</v>
      </c>
      <c r="C283" s="5" t="s">
        <v>839</v>
      </c>
      <c r="D283" s="5" t="s">
        <v>40</v>
      </c>
      <c r="E283" s="17" t="s">
        <v>98</v>
      </c>
    </row>
    <row r="284" spans="1:5">
      <c r="A284" s="4">
        <v>88293</v>
      </c>
      <c r="B284" s="5">
        <v>7</v>
      </c>
      <c r="C284" s="5" t="s">
        <v>839</v>
      </c>
      <c r="D284" s="5" t="s">
        <v>40</v>
      </c>
      <c r="E284" s="17" t="s">
        <v>98</v>
      </c>
    </row>
    <row r="285" spans="1:5">
      <c r="A285" s="4">
        <v>91710</v>
      </c>
      <c r="B285" s="5">
        <v>7</v>
      </c>
      <c r="C285" s="5" t="s">
        <v>839</v>
      </c>
      <c r="D285" s="5" t="s">
        <v>40</v>
      </c>
      <c r="E285" s="17" t="s">
        <v>98</v>
      </c>
    </row>
    <row r="286" spans="1:5">
      <c r="A286" s="4">
        <v>94483</v>
      </c>
      <c r="B286" s="5">
        <v>7</v>
      </c>
      <c r="C286" s="5" t="s">
        <v>839</v>
      </c>
      <c r="D286" s="5" t="s">
        <v>40</v>
      </c>
      <c r="E286" s="17" t="s">
        <v>98</v>
      </c>
    </row>
    <row r="287" spans="1:5">
      <c r="A287" s="4">
        <v>105961</v>
      </c>
      <c r="B287" s="5">
        <v>7</v>
      </c>
      <c r="C287" s="5" t="s">
        <v>839</v>
      </c>
      <c r="D287" s="5" t="s">
        <v>40</v>
      </c>
      <c r="E287" s="17" t="s">
        <v>98</v>
      </c>
    </row>
    <row r="288" spans="1:5">
      <c r="A288" s="4">
        <v>110083</v>
      </c>
      <c r="B288" s="5">
        <v>7</v>
      </c>
      <c r="C288" s="5" t="s">
        <v>839</v>
      </c>
      <c r="D288" s="5" t="s">
        <v>40</v>
      </c>
      <c r="E288" s="17" t="s">
        <v>98</v>
      </c>
    </row>
    <row r="289" spans="1:5">
      <c r="A289" s="18">
        <v>116369</v>
      </c>
      <c r="B289" s="128">
        <v>7</v>
      </c>
      <c r="C289" s="128" t="s">
        <v>839</v>
      </c>
      <c r="D289" s="128" t="s">
        <v>40</v>
      </c>
      <c r="E289" s="17" t="s">
        <v>98</v>
      </c>
    </row>
    <row r="290" spans="1:5">
      <c r="A290" s="4">
        <v>118292</v>
      </c>
      <c r="B290" s="5">
        <v>7</v>
      </c>
      <c r="C290" s="5" t="s">
        <v>839</v>
      </c>
      <c r="D290" s="5" t="s">
        <v>40</v>
      </c>
      <c r="E290" s="17" t="s">
        <v>98</v>
      </c>
    </row>
    <row r="291" spans="1:5">
      <c r="A291" s="4">
        <v>119457</v>
      </c>
      <c r="B291" s="5">
        <v>7</v>
      </c>
      <c r="C291" s="5" t="s">
        <v>839</v>
      </c>
      <c r="D291" s="5" t="s">
        <v>40</v>
      </c>
      <c r="E291" s="17" t="s">
        <v>98</v>
      </c>
    </row>
    <row r="292" spans="1:5">
      <c r="A292" s="4">
        <v>119830</v>
      </c>
      <c r="B292" s="5">
        <v>7</v>
      </c>
      <c r="C292" s="5" t="s">
        <v>839</v>
      </c>
      <c r="D292" s="5" t="s">
        <v>40</v>
      </c>
      <c r="E292" s="17" t="s">
        <v>98</v>
      </c>
    </row>
    <row r="293" spans="1:5">
      <c r="A293" s="4">
        <v>122003</v>
      </c>
      <c r="B293" s="5">
        <v>7</v>
      </c>
      <c r="C293" s="5" t="s">
        <v>839</v>
      </c>
      <c r="D293" s="5" t="s">
        <v>40</v>
      </c>
      <c r="E293" s="17" t="s">
        <v>98</v>
      </c>
    </row>
    <row r="294" spans="1:5">
      <c r="A294" s="4">
        <v>153491</v>
      </c>
      <c r="B294" s="5">
        <v>7</v>
      </c>
      <c r="C294" s="5" t="s">
        <v>839</v>
      </c>
      <c r="D294" s="5" t="s">
        <v>40</v>
      </c>
      <c r="E294" s="17" t="s">
        <v>98</v>
      </c>
    </row>
    <row r="295" spans="1:5">
      <c r="A295" s="4">
        <v>155081</v>
      </c>
      <c r="B295" s="5">
        <v>7</v>
      </c>
      <c r="C295" s="5" t="s">
        <v>839</v>
      </c>
      <c r="D295" s="5" t="s">
        <v>40</v>
      </c>
      <c r="E295" s="17" t="s">
        <v>98</v>
      </c>
    </row>
    <row r="296" spans="1:5">
      <c r="A296" s="18">
        <v>155332</v>
      </c>
      <c r="B296" s="128">
        <v>7</v>
      </c>
      <c r="C296" s="128" t="s">
        <v>839</v>
      </c>
      <c r="D296" s="128" t="s">
        <v>40</v>
      </c>
      <c r="E296" s="17" t="s">
        <v>98</v>
      </c>
    </row>
    <row r="297" spans="1:5">
      <c r="A297" s="4">
        <v>172674</v>
      </c>
      <c r="B297" s="5">
        <v>7</v>
      </c>
      <c r="C297" s="5" t="s">
        <v>839</v>
      </c>
      <c r="D297" s="5" t="s">
        <v>40</v>
      </c>
      <c r="E297" s="17" t="s">
        <v>98</v>
      </c>
    </row>
    <row r="298" spans="1:5">
      <c r="A298" s="4">
        <v>173135</v>
      </c>
      <c r="B298" s="5">
        <v>7</v>
      </c>
      <c r="C298" s="5" t="s">
        <v>839</v>
      </c>
      <c r="D298" s="5" t="s">
        <v>40</v>
      </c>
      <c r="E298" s="17" t="s">
        <v>98</v>
      </c>
    </row>
    <row r="299" spans="1:5">
      <c r="A299" s="4">
        <v>176253</v>
      </c>
      <c r="B299" s="5">
        <v>7</v>
      </c>
      <c r="C299" s="5" t="s">
        <v>839</v>
      </c>
      <c r="D299" s="5" t="s">
        <v>40</v>
      </c>
      <c r="E299" s="17" t="s">
        <v>98</v>
      </c>
    </row>
    <row r="300" spans="1:5">
      <c r="A300" s="4">
        <v>177402</v>
      </c>
      <c r="B300" s="5">
        <v>7</v>
      </c>
      <c r="C300" s="5" t="s">
        <v>839</v>
      </c>
      <c r="D300" s="5" t="s">
        <v>40</v>
      </c>
      <c r="E300" s="17" t="s">
        <v>98</v>
      </c>
    </row>
    <row r="301" spans="1:5">
      <c r="A301" s="18">
        <v>3103165</v>
      </c>
      <c r="B301" s="128">
        <v>7</v>
      </c>
      <c r="C301" s="128" t="s">
        <v>839</v>
      </c>
      <c r="D301" s="128" t="s">
        <v>40</v>
      </c>
      <c r="E301" s="17" t="s">
        <v>98</v>
      </c>
    </row>
    <row r="302" spans="1:5">
      <c r="A302" s="18">
        <v>3143013</v>
      </c>
      <c r="B302" s="128">
        <v>7</v>
      </c>
      <c r="C302" s="128" t="s">
        <v>839</v>
      </c>
      <c r="D302" s="128" t="s">
        <v>40</v>
      </c>
      <c r="E302" s="17" t="s">
        <v>98</v>
      </c>
    </row>
    <row r="303" spans="1:5">
      <c r="A303" s="18">
        <v>3153363</v>
      </c>
      <c r="B303" s="128">
        <v>7</v>
      </c>
      <c r="C303" s="128" t="s">
        <v>839</v>
      </c>
      <c r="D303" s="128" t="s">
        <v>40</v>
      </c>
      <c r="E303" s="17" t="s">
        <v>98</v>
      </c>
    </row>
    <row r="304" spans="1:5">
      <c r="A304" s="18">
        <v>3153451</v>
      </c>
      <c r="B304" s="128">
        <v>7</v>
      </c>
      <c r="C304" s="128" t="s">
        <v>839</v>
      </c>
      <c r="D304" s="128" t="s">
        <v>40</v>
      </c>
      <c r="E304" s="17" t="s">
        <v>98</v>
      </c>
    </row>
    <row r="305" spans="1:5">
      <c r="A305" s="4">
        <v>91001</v>
      </c>
      <c r="B305" s="5">
        <v>7</v>
      </c>
      <c r="C305" s="5" t="s">
        <v>839</v>
      </c>
      <c r="D305" s="5" t="s">
        <v>275</v>
      </c>
      <c r="E305" s="17" t="s">
        <v>98</v>
      </c>
    </row>
    <row r="306" spans="1:5">
      <c r="A306" s="4">
        <v>110379</v>
      </c>
      <c r="B306" s="5">
        <v>7</v>
      </c>
      <c r="C306" s="5" t="s">
        <v>839</v>
      </c>
      <c r="D306" s="5" t="s">
        <v>275</v>
      </c>
      <c r="E306" s="17" t="s">
        <v>98</v>
      </c>
    </row>
    <row r="307" spans="1:5">
      <c r="A307" s="4">
        <v>111138</v>
      </c>
      <c r="B307" s="5">
        <v>7</v>
      </c>
      <c r="C307" s="5" t="s">
        <v>839</v>
      </c>
      <c r="D307" s="5" t="s">
        <v>275</v>
      </c>
      <c r="E307" s="17" t="s">
        <v>98</v>
      </c>
    </row>
    <row r="308" spans="1:5">
      <c r="A308" s="4">
        <v>105348</v>
      </c>
      <c r="B308" s="5">
        <v>8</v>
      </c>
      <c r="C308" s="5" t="s">
        <v>841</v>
      </c>
      <c r="D308" s="5" t="s">
        <v>133</v>
      </c>
      <c r="E308" s="17" t="s">
        <v>98</v>
      </c>
    </row>
    <row r="309" spans="1:5">
      <c r="A309" s="4">
        <v>106385</v>
      </c>
      <c r="B309" s="5">
        <v>8</v>
      </c>
      <c r="C309" s="5" t="s">
        <v>841</v>
      </c>
      <c r="D309" s="5" t="s">
        <v>133</v>
      </c>
      <c r="E309" s="17" t="s">
        <v>98</v>
      </c>
    </row>
    <row r="310" spans="1:5">
      <c r="A310" s="4">
        <v>3104130</v>
      </c>
      <c r="B310" s="5">
        <v>8</v>
      </c>
      <c r="C310" s="5" t="s">
        <v>841</v>
      </c>
      <c r="D310" s="5" t="s">
        <v>133</v>
      </c>
      <c r="E310" s="17" t="s">
        <v>98</v>
      </c>
    </row>
    <row r="311" spans="1:5">
      <c r="A311" s="4">
        <v>106476</v>
      </c>
      <c r="B311" s="5">
        <v>8</v>
      </c>
      <c r="C311" s="5" t="s">
        <v>841</v>
      </c>
      <c r="D311" s="5" t="s">
        <v>232</v>
      </c>
      <c r="E311" s="17" t="s">
        <v>98</v>
      </c>
    </row>
    <row r="312" spans="1:5">
      <c r="A312" s="4">
        <v>88031</v>
      </c>
      <c r="B312" s="5">
        <v>9</v>
      </c>
      <c r="C312" s="5" t="s">
        <v>842</v>
      </c>
      <c r="D312" s="5" t="s">
        <v>237</v>
      </c>
      <c r="E312" s="17" t="s">
        <v>98</v>
      </c>
    </row>
    <row r="313" spans="1:5">
      <c r="A313" s="4">
        <v>94466</v>
      </c>
      <c r="B313" s="5">
        <v>9</v>
      </c>
      <c r="C313" s="5" t="s">
        <v>842</v>
      </c>
      <c r="D313" s="5" t="s">
        <v>237</v>
      </c>
      <c r="E313" s="17" t="s">
        <v>98</v>
      </c>
    </row>
    <row r="314" spans="1:5">
      <c r="A314" s="4">
        <v>114327</v>
      </c>
      <c r="B314" s="5">
        <v>9</v>
      </c>
      <c r="C314" s="5" t="s">
        <v>842</v>
      </c>
      <c r="D314" s="5" t="s">
        <v>843</v>
      </c>
      <c r="E314" s="17" t="s">
        <v>98</v>
      </c>
    </row>
    <row r="315" spans="1:5">
      <c r="A315" s="4">
        <v>103803</v>
      </c>
      <c r="B315" s="5">
        <v>9</v>
      </c>
      <c r="C315" s="5" t="s">
        <v>842</v>
      </c>
      <c r="D315" s="5" t="s">
        <v>844</v>
      </c>
      <c r="E315" s="17" t="s">
        <v>98</v>
      </c>
    </row>
    <row r="316" spans="1:5">
      <c r="A316" s="4">
        <v>94465</v>
      </c>
      <c r="B316" s="5">
        <v>9</v>
      </c>
      <c r="C316" s="5" t="s">
        <v>842</v>
      </c>
      <c r="D316" s="5" t="s">
        <v>845</v>
      </c>
      <c r="E316" s="17" t="s">
        <v>98</v>
      </c>
    </row>
    <row r="317" spans="1:5">
      <c r="A317" s="4">
        <v>116394</v>
      </c>
      <c r="B317" s="5">
        <v>9</v>
      </c>
      <c r="C317" s="5" t="s">
        <v>842</v>
      </c>
      <c r="D317" s="5" t="s">
        <v>846</v>
      </c>
      <c r="E317" s="17" t="s">
        <v>98</v>
      </c>
    </row>
    <row r="318" spans="1:5">
      <c r="A318" s="4">
        <v>155385</v>
      </c>
      <c r="B318" s="5">
        <v>9</v>
      </c>
      <c r="C318" s="5" t="s">
        <v>842</v>
      </c>
      <c r="D318" s="5" t="s">
        <v>846</v>
      </c>
      <c r="E318" s="17" t="s">
        <v>98</v>
      </c>
    </row>
    <row r="319" spans="1:5">
      <c r="A319" s="4">
        <v>103757</v>
      </c>
      <c r="B319" s="5">
        <v>9</v>
      </c>
      <c r="C319" s="5" t="s">
        <v>842</v>
      </c>
      <c r="D319" s="5" t="s">
        <v>59</v>
      </c>
      <c r="E319" s="17" t="s">
        <v>98</v>
      </c>
    </row>
    <row r="320" spans="1:5">
      <c r="A320" s="4">
        <v>106537</v>
      </c>
      <c r="B320" s="5">
        <v>10</v>
      </c>
      <c r="C320" s="5" t="s">
        <v>847</v>
      </c>
      <c r="D320" s="5" t="s">
        <v>490</v>
      </c>
      <c r="E320" s="17" t="s">
        <v>98</v>
      </c>
    </row>
    <row r="321" spans="1:5">
      <c r="A321" s="4">
        <v>105685</v>
      </c>
      <c r="B321" s="5">
        <v>10</v>
      </c>
      <c r="C321" s="5" t="s">
        <v>847</v>
      </c>
      <c r="D321" s="5" t="s">
        <v>243</v>
      </c>
      <c r="E321" s="17" t="s">
        <v>98</v>
      </c>
    </row>
    <row r="322" spans="1:5">
      <c r="A322" s="4">
        <v>106538</v>
      </c>
      <c r="B322" s="5">
        <v>10</v>
      </c>
      <c r="C322" s="5" t="s">
        <v>847</v>
      </c>
      <c r="D322" s="5" t="s">
        <v>243</v>
      </c>
      <c r="E322" s="17" t="s">
        <v>98</v>
      </c>
    </row>
    <row r="323" spans="1:5">
      <c r="A323" s="4">
        <v>112627</v>
      </c>
      <c r="B323" s="5">
        <v>11</v>
      </c>
      <c r="C323" s="5" t="s">
        <v>848</v>
      </c>
      <c r="D323" s="5" t="s">
        <v>815</v>
      </c>
      <c r="E323" s="17" t="s">
        <v>98</v>
      </c>
    </row>
    <row r="324" spans="1:5">
      <c r="A324" s="4">
        <v>122213</v>
      </c>
      <c r="B324" s="5">
        <v>11</v>
      </c>
      <c r="C324" s="5" t="s">
        <v>848</v>
      </c>
      <c r="D324" s="5" t="s">
        <v>815</v>
      </c>
      <c r="E324" s="17" t="s">
        <v>98</v>
      </c>
    </row>
    <row r="325" spans="1:5">
      <c r="A325" s="4">
        <v>94810</v>
      </c>
      <c r="B325" s="5">
        <v>13</v>
      </c>
      <c r="C325" s="5" t="s">
        <v>849</v>
      </c>
      <c r="D325" s="5" t="s">
        <v>120</v>
      </c>
      <c r="E325" s="17" t="s">
        <v>98</v>
      </c>
    </row>
    <row r="326" spans="1:5">
      <c r="A326" s="4">
        <v>100208</v>
      </c>
      <c r="B326" s="5">
        <v>13</v>
      </c>
      <c r="C326" s="5" t="s">
        <v>849</v>
      </c>
      <c r="D326" s="5" t="s">
        <v>120</v>
      </c>
      <c r="E326" s="17" t="s">
        <v>98</v>
      </c>
    </row>
    <row r="327" spans="1:5">
      <c r="A327" s="4">
        <v>100209</v>
      </c>
      <c r="B327" s="5">
        <v>13</v>
      </c>
      <c r="C327" s="5" t="s">
        <v>849</v>
      </c>
      <c r="D327" s="5" t="s">
        <v>120</v>
      </c>
      <c r="E327" s="17" t="s">
        <v>98</v>
      </c>
    </row>
    <row r="328" spans="1:5">
      <c r="A328" s="4">
        <v>87452</v>
      </c>
      <c r="B328" s="5">
        <v>13</v>
      </c>
      <c r="C328" s="5" t="s">
        <v>849</v>
      </c>
      <c r="D328" s="5" t="s">
        <v>100</v>
      </c>
      <c r="E328" s="17" t="s">
        <v>98</v>
      </c>
    </row>
    <row r="329" spans="1:5">
      <c r="A329" s="4">
        <v>87863</v>
      </c>
      <c r="B329" s="5">
        <v>13</v>
      </c>
      <c r="C329" s="5" t="s">
        <v>849</v>
      </c>
      <c r="D329" s="5" t="s">
        <v>100</v>
      </c>
      <c r="E329" s="17" t="s">
        <v>98</v>
      </c>
    </row>
    <row r="330" spans="1:5">
      <c r="A330" s="4">
        <v>88049</v>
      </c>
      <c r="B330" s="5">
        <v>13</v>
      </c>
      <c r="C330" s="5" t="s">
        <v>849</v>
      </c>
      <c r="D330" s="5" t="s">
        <v>100</v>
      </c>
      <c r="E330" s="17" t="s">
        <v>98</v>
      </c>
    </row>
    <row r="331" spans="1:5">
      <c r="A331" s="4">
        <v>89951</v>
      </c>
      <c r="B331" s="5">
        <v>13</v>
      </c>
      <c r="C331" s="5" t="s">
        <v>849</v>
      </c>
      <c r="D331" s="5" t="s">
        <v>100</v>
      </c>
      <c r="E331" s="17" t="s">
        <v>98</v>
      </c>
    </row>
    <row r="332" spans="1:5">
      <c r="A332" s="4">
        <v>92855</v>
      </c>
      <c r="B332" s="5">
        <v>13</v>
      </c>
      <c r="C332" s="5" t="s">
        <v>849</v>
      </c>
      <c r="D332" s="5" t="s">
        <v>100</v>
      </c>
      <c r="E332" s="17" t="s">
        <v>98</v>
      </c>
    </row>
    <row r="333" spans="1:5">
      <c r="A333" s="4">
        <v>98962</v>
      </c>
      <c r="B333" s="5">
        <v>13</v>
      </c>
      <c r="C333" s="5" t="s">
        <v>849</v>
      </c>
      <c r="D333" s="5" t="s">
        <v>100</v>
      </c>
      <c r="E333" s="17" t="s">
        <v>98</v>
      </c>
    </row>
    <row r="334" spans="1:5">
      <c r="A334" s="4">
        <v>114586</v>
      </c>
      <c r="B334" s="5">
        <v>13</v>
      </c>
      <c r="C334" s="5" t="s">
        <v>849</v>
      </c>
      <c r="D334" s="5" t="s">
        <v>100</v>
      </c>
      <c r="E334" s="17" t="s">
        <v>98</v>
      </c>
    </row>
    <row r="335" spans="1:5">
      <c r="A335" s="4">
        <v>117360</v>
      </c>
      <c r="B335" s="5">
        <v>13</v>
      </c>
      <c r="C335" s="5" t="s">
        <v>849</v>
      </c>
      <c r="D335" s="5" t="s">
        <v>100</v>
      </c>
      <c r="E335" s="17" t="s">
        <v>98</v>
      </c>
    </row>
    <row r="336" spans="1:5">
      <c r="A336" s="4">
        <v>118784</v>
      </c>
      <c r="B336" s="5">
        <v>13</v>
      </c>
      <c r="C336" s="5" t="s">
        <v>849</v>
      </c>
      <c r="D336" s="5" t="s">
        <v>100</v>
      </c>
      <c r="E336" s="17" t="s">
        <v>98</v>
      </c>
    </row>
    <row r="337" spans="1:5">
      <c r="A337" s="4">
        <v>152978</v>
      </c>
      <c r="B337" s="5">
        <v>13</v>
      </c>
      <c r="C337" s="5" t="s">
        <v>849</v>
      </c>
      <c r="D337" s="5" t="s">
        <v>100</v>
      </c>
      <c r="E337" s="17" t="s">
        <v>98</v>
      </c>
    </row>
    <row r="338" spans="1:5">
      <c r="A338" s="4">
        <v>154607</v>
      </c>
      <c r="B338" s="5">
        <v>13</v>
      </c>
      <c r="C338" s="5" t="s">
        <v>849</v>
      </c>
      <c r="D338" s="5" t="s">
        <v>100</v>
      </c>
      <c r="E338" s="17" t="s">
        <v>98</v>
      </c>
    </row>
    <row r="339" spans="1:5">
      <c r="A339" s="18">
        <v>176389</v>
      </c>
      <c r="B339" s="128">
        <v>13</v>
      </c>
      <c r="C339" s="128" t="s">
        <v>849</v>
      </c>
      <c r="D339" s="128" t="s">
        <v>100</v>
      </c>
      <c r="E339" s="17" t="s">
        <v>98</v>
      </c>
    </row>
    <row r="340" spans="1:5">
      <c r="A340" s="4">
        <v>112354</v>
      </c>
      <c r="B340" s="5">
        <v>13</v>
      </c>
      <c r="C340" s="5" t="s">
        <v>849</v>
      </c>
      <c r="D340" s="5" t="s">
        <v>79</v>
      </c>
      <c r="E340" s="17" t="s">
        <v>834</v>
      </c>
    </row>
    <row r="341" spans="1:5">
      <c r="A341" s="4">
        <v>115105</v>
      </c>
      <c r="B341" s="5">
        <v>13</v>
      </c>
      <c r="C341" s="5" t="s">
        <v>849</v>
      </c>
      <c r="D341" s="5" t="s">
        <v>79</v>
      </c>
      <c r="E341" s="17" t="s">
        <v>98</v>
      </c>
    </row>
    <row r="342" spans="1:5">
      <c r="A342" s="4">
        <v>154316</v>
      </c>
      <c r="B342" s="5">
        <v>13</v>
      </c>
      <c r="C342" s="5" t="s">
        <v>849</v>
      </c>
      <c r="D342" s="5" t="s">
        <v>79</v>
      </c>
      <c r="E342" s="17" t="s">
        <v>98</v>
      </c>
    </row>
    <row r="343" spans="1:5">
      <c r="A343" s="4">
        <v>87262</v>
      </c>
      <c r="B343" s="5">
        <v>13</v>
      </c>
      <c r="C343" s="5" t="s">
        <v>849</v>
      </c>
      <c r="D343" s="5" t="s">
        <v>850</v>
      </c>
      <c r="E343" s="17" t="s">
        <v>834</v>
      </c>
    </row>
    <row r="344" spans="1:5">
      <c r="A344" s="4">
        <v>88384</v>
      </c>
      <c r="B344" s="5">
        <v>13</v>
      </c>
      <c r="C344" s="5" t="s">
        <v>849</v>
      </c>
      <c r="D344" s="5" t="s">
        <v>106</v>
      </c>
      <c r="E344" s="17" t="s">
        <v>98</v>
      </c>
    </row>
    <row r="345" spans="1:5">
      <c r="A345" s="4">
        <v>97297</v>
      </c>
      <c r="B345" s="5">
        <v>13</v>
      </c>
      <c r="C345" s="5" t="s">
        <v>849</v>
      </c>
      <c r="D345" s="5" t="s">
        <v>106</v>
      </c>
      <c r="E345" s="17" t="s">
        <v>98</v>
      </c>
    </row>
    <row r="346" spans="1:5">
      <c r="A346" s="4">
        <v>98342</v>
      </c>
      <c r="B346" s="5">
        <v>13</v>
      </c>
      <c r="C346" s="5" t="s">
        <v>849</v>
      </c>
      <c r="D346" s="5" t="s">
        <v>106</v>
      </c>
      <c r="E346" s="17" t="s">
        <v>98</v>
      </c>
    </row>
    <row r="347" spans="1:5">
      <c r="A347" s="4">
        <v>113292</v>
      </c>
      <c r="B347" s="5">
        <v>13</v>
      </c>
      <c r="C347" s="5" t="s">
        <v>849</v>
      </c>
      <c r="D347" s="5" t="s">
        <v>106</v>
      </c>
      <c r="E347" s="17" t="s">
        <v>98</v>
      </c>
    </row>
    <row r="348" spans="1:5">
      <c r="A348" s="4">
        <v>113296</v>
      </c>
      <c r="B348" s="5">
        <v>13</v>
      </c>
      <c r="C348" s="5" t="s">
        <v>849</v>
      </c>
      <c r="D348" s="5" t="s">
        <v>106</v>
      </c>
      <c r="E348" s="17" t="s">
        <v>98</v>
      </c>
    </row>
    <row r="349" spans="1:5">
      <c r="A349" s="4">
        <v>118273</v>
      </c>
      <c r="B349" s="5">
        <v>13</v>
      </c>
      <c r="C349" s="5" t="s">
        <v>849</v>
      </c>
      <c r="D349" s="5" t="s">
        <v>106</v>
      </c>
      <c r="E349" s="17" t="s">
        <v>98</v>
      </c>
    </row>
    <row r="350" spans="1:5">
      <c r="A350" s="4">
        <v>151845</v>
      </c>
      <c r="B350" s="5">
        <v>13</v>
      </c>
      <c r="C350" s="5" t="s">
        <v>849</v>
      </c>
      <c r="D350" s="5" t="s">
        <v>106</v>
      </c>
      <c r="E350" s="17" t="s">
        <v>98</v>
      </c>
    </row>
    <row r="351" spans="1:5">
      <c r="A351" s="4">
        <v>87302</v>
      </c>
      <c r="B351" s="5">
        <v>13</v>
      </c>
      <c r="C351" s="5" t="s">
        <v>849</v>
      </c>
      <c r="D351" s="5" t="s">
        <v>851</v>
      </c>
      <c r="E351" s="17" t="s">
        <v>98</v>
      </c>
    </row>
    <row r="352" spans="1:5">
      <c r="A352" s="4">
        <v>87818</v>
      </c>
      <c r="B352" s="5">
        <v>13</v>
      </c>
      <c r="C352" s="5" t="s">
        <v>849</v>
      </c>
      <c r="D352" s="5" t="s">
        <v>747</v>
      </c>
      <c r="E352" s="17" t="s">
        <v>98</v>
      </c>
    </row>
    <row r="353" spans="1:5">
      <c r="A353" s="4">
        <v>98567</v>
      </c>
      <c r="B353" s="5">
        <v>13</v>
      </c>
      <c r="C353" s="5" t="s">
        <v>849</v>
      </c>
      <c r="D353" s="5" t="s">
        <v>75</v>
      </c>
      <c r="E353" s="17" t="s">
        <v>98</v>
      </c>
    </row>
    <row r="354" spans="1:5">
      <c r="A354" s="18">
        <v>155156</v>
      </c>
      <c r="B354" s="128">
        <v>13</v>
      </c>
      <c r="C354" s="128" t="s">
        <v>849</v>
      </c>
      <c r="D354" s="128" t="s">
        <v>852</v>
      </c>
      <c r="E354" s="17" t="s">
        <v>834</v>
      </c>
    </row>
    <row r="355" spans="1:5">
      <c r="A355" s="4">
        <v>89953</v>
      </c>
      <c r="B355" s="5">
        <v>13</v>
      </c>
      <c r="C355" s="5" t="s">
        <v>849</v>
      </c>
      <c r="D355" s="5" t="s">
        <v>119</v>
      </c>
      <c r="E355" s="17" t="s">
        <v>98</v>
      </c>
    </row>
    <row r="356" spans="1:5">
      <c r="A356" s="4">
        <v>108181</v>
      </c>
      <c r="B356" s="5">
        <v>13</v>
      </c>
      <c r="C356" s="5" t="s">
        <v>849</v>
      </c>
      <c r="D356" s="5" t="s">
        <v>119</v>
      </c>
      <c r="E356" s="17" t="s">
        <v>98</v>
      </c>
    </row>
    <row r="357" spans="1:5">
      <c r="A357" s="4">
        <v>88250</v>
      </c>
      <c r="B357" s="5">
        <v>13</v>
      </c>
      <c r="C357" s="5" t="s">
        <v>849</v>
      </c>
      <c r="D357" s="5" t="s">
        <v>101</v>
      </c>
      <c r="E357" s="17" t="s">
        <v>98</v>
      </c>
    </row>
    <row r="358" spans="1:5">
      <c r="A358" s="4">
        <v>88678</v>
      </c>
      <c r="B358" s="5">
        <v>13</v>
      </c>
      <c r="C358" s="5" t="s">
        <v>849</v>
      </c>
      <c r="D358" s="5" t="s">
        <v>101</v>
      </c>
      <c r="E358" s="17" t="s">
        <v>98</v>
      </c>
    </row>
    <row r="359" spans="1:5">
      <c r="A359" s="4">
        <v>112638</v>
      </c>
      <c r="B359" s="5">
        <v>13</v>
      </c>
      <c r="C359" s="5" t="s">
        <v>849</v>
      </c>
      <c r="D359" s="5" t="s">
        <v>101</v>
      </c>
      <c r="E359" s="17" t="s">
        <v>98</v>
      </c>
    </row>
    <row r="360" spans="1:5">
      <c r="A360" s="4">
        <v>114296</v>
      </c>
      <c r="B360" s="5">
        <v>13</v>
      </c>
      <c r="C360" s="5" t="s">
        <v>849</v>
      </c>
      <c r="D360" s="5" t="s">
        <v>101</v>
      </c>
      <c r="E360" s="17" t="s">
        <v>98</v>
      </c>
    </row>
    <row r="361" spans="1:5">
      <c r="A361" s="4">
        <v>118003</v>
      </c>
      <c r="B361" s="5">
        <v>13</v>
      </c>
      <c r="C361" s="5" t="s">
        <v>849</v>
      </c>
      <c r="D361" s="5" t="s">
        <v>101</v>
      </c>
      <c r="E361" s="17" t="s">
        <v>98</v>
      </c>
    </row>
    <row r="362" spans="1:5">
      <c r="A362" s="4">
        <v>150461</v>
      </c>
      <c r="B362" s="5">
        <v>13</v>
      </c>
      <c r="C362" s="5" t="s">
        <v>849</v>
      </c>
      <c r="D362" s="5" t="s">
        <v>101</v>
      </c>
      <c r="E362" s="17" t="s">
        <v>98</v>
      </c>
    </row>
    <row r="363" spans="1:5">
      <c r="A363" s="4">
        <v>150893</v>
      </c>
      <c r="B363" s="5">
        <v>13</v>
      </c>
      <c r="C363" s="5" t="s">
        <v>849</v>
      </c>
      <c r="D363" s="5" t="s">
        <v>101</v>
      </c>
      <c r="E363" s="17" t="s">
        <v>98</v>
      </c>
    </row>
    <row r="364" spans="1:5">
      <c r="A364" s="4">
        <v>175619</v>
      </c>
      <c r="B364" s="5">
        <v>13</v>
      </c>
      <c r="C364" s="5" t="s">
        <v>849</v>
      </c>
      <c r="D364" s="5" t="s">
        <v>101</v>
      </c>
      <c r="E364" s="17" t="s">
        <v>98</v>
      </c>
    </row>
    <row r="365" spans="1:5">
      <c r="A365" s="4">
        <v>3102213</v>
      </c>
      <c r="B365" s="5">
        <v>13</v>
      </c>
      <c r="C365" s="5" t="s">
        <v>849</v>
      </c>
      <c r="D365" s="5" t="s">
        <v>101</v>
      </c>
      <c r="E365" s="17" t="s">
        <v>98</v>
      </c>
    </row>
    <row r="366" spans="1:5">
      <c r="A366" s="4">
        <v>87795</v>
      </c>
      <c r="B366" s="5">
        <v>13</v>
      </c>
      <c r="C366" s="5" t="s">
        <v>849</v>
      </c>
      <c r="D366" s="121" t="s">
        <v>337</v>
      </c>
      <c r="E366" s="17" t="s">
        <v>98</v>
      </c>
    </row>
    <row r="367" spans="1:5">
      <c r="A367" s="4">
        <v>150297</v>
      </c>
      <c r="B367" s="5">
        <v>13</v>
      </c>
      <c r="C367" s="5" t="s">
        <v>849</v>
      </c>
      <c r="D367" s="121" t="s">
        <v>337</v>
      </c>
      <c r="E367" s="17" t="s">
        <v>98</v>
      </c>
    </row>
    <row r="368" spans="1:5">
      <c r="A368" s="119">
        <v>88002</v>
      </c>
      <c r="B368" s="120">
        <v>13</v>
      </c>
      <c r="C368" s="120" t="s">
        <v>849</v>
      </c>
      <c r="D368" s="122" t="s">
        <v>853</v>
      </c>
      <c r="E368" s="17" t="s">
        <v>98</v>
      </c>
    </row>
    <row r="369" spans="1:5">
      <c r="A369" s="124">
        <v>94755</v>
      </c>
      <c r="B369" s="125">
        <v>13</v>
      </c>
      <c r="C369" s="125" t="s">
        <v>849</v>
      </c>
      <c r="D369" s="126" t="s">
        <v>853</v>
      </c>
      <c r="E369" s="17" t="s">
        <v>98</v>
      </c>
    </row>
    <row r="370" spans="1:5">
      <c r="A370" s="127">
        <v>121907</v>
      </c>
      <c r="B370" s="129">
        <v>13</v>
      </c>
      <c r="C370" s="129" t="s">
        <v>849</v>
      </c>
      <c r="D370" s="130" t="s">
        <v>853</v>
      </c>
      <c r="E370" s="17" t="s">
        <v>98</v>
      </c>
    </row>
    <row r="371" spans="1:5">
      <c r="A371" s="127">
        <v>89526</v>
      </c>
      <c r="B371" s="129">
        <v>13</v>
      </c>
      <c r="C371" s="129" t="s">
        <v>849</v>
      </c>
      <c r="D371" s="130" t="s">
        <v>854</v>
      </c>
      <c r="E371" s="17" t="s">
        <v>834</v>
      </c>
    </row>
    <row r="372" spans="1:5">
      <c r="A372" s="127">
        <v>109421</v>
      </c>
      <c r="B372" s="129">
        <v>13</v>
      </c>
      <c r="C372" s="129" t="s">
        <v>849</v>
      </c>
      <c r="D372" s="130" t="s">
        <v>854</v>
      </c>
      <c r="E372" s="17" t="s">
        <v>834</v>
      </c>
    </row>
    <row r="373" spans="1:5">
      <c r="A373" s="127">
        <v>90492</v>
      </c>
      <c r="B373" s="129">
        <v>13</v>
      </c>
      <c r="C373" s="129" t="s">
        <v>849</v>
      </c>
      <c r="D373" s="130" t="s">
        <v>116</v>
      </c>
      <c r="E373" s="17" t="s">
        <v>98</v>
      </c>
    </row>
    <row r="374" spans="1:5">
      <c r="A374" s="127">
        <v>95524</v>
      </c>
      <c r="B374" s="129">
        <v>13</v>
      </c>
      <c r="C374" s="129" t="s">
        <v>849</v>
      </c>
      <c r="D374" s="130" t="s">
        <v>116</v>
      </c>
      <c r="E374" s="17" t="s">
        <v>98</v>
      </c>
    </row>
    <row r="375" spans="1:5">
      <c r="A375" s="127">
        <v>116181</v>
      </c>
      <c r="B375" s="129">
        <v>13</v>
      </c>
      <c r="C375" s="129" t="s">
        <v>849</v>
      </c>
      <c r="D375" s="130" t="s">
        <v>116</v>
      </c>
      <c r="E375" s="17" t="s">
        <v>98</v>
      </c>
    </row>
    <row r="376" spans="1:5">
      <c r="A376" s="127">
        <v>153269</v>
      </c>
      <c r="B376" s="129">
        <v>13</v>
      </c>
      <c r="C376" s="129" t="s">
        <v>849</v>
      </c>
      <c r="D376" s="130" t="s">
        <v>116</v>
      </c>
      <c r="E376" s="17" t="s">
        <v>98</v>
      </c>
    </row>
    <row r="377" spans="1:5">
      <c r="A377" s="127">
        <v>178161</v>
      </c>
      <c r="B377" s="129">
        <v>13</v>
      </c>
      <c r="C377" s="129" t="s">
        <v>849</v>
      </c>
      <c r="D377" s="130" t="s">
        <v>116</v>
      </c>
      <c r="E377" s="17" t="s">
        <v>98</v>
      </c>
    </row>
    <row r="378" spans="1:5">
      <c r="A378" s="127">
        <v>109564</v>
      </c>
      <c r="B378" s="129">
        <v>13</v>
      </c>
      <c r="C378" s="129" t="s">
        <v>849</v>
      </c>
      <c r="D378" s="130" t="s">
        <v>855</v>
      </c>
      <c r="E378" s="17" t="s">
        <v>98</v>
      </c>
    </row>
    <row r="379" spans="1:5">
      <c r="A379" s="127">
        <v>117449</v>
      </c>
      <c r="B379" s="129">
        <v>13</v>
      </c>
      <c r="C379" s="129" t="s">
        <v>849</v>
      </c>
      <c r="D379" s="130" t="s">
        <v>855</v>
      </c>
      <c r="E379" s="17" t="s">
        <v>98</v>
      </c>
    </row>
    <row r="380" spans="1:5">
      <c r="A380" s="127">
        <v>3103725</v>
      </c>
      <c r="B380" s="129">
        <v>13</v>
      </c>
      <c r="C380" s="129" t="s">
        <v>849</v>
      </c>
      <c r="D380" s="130" t="s">
        <v>855</v>
      </c>
      <c r="E380" s="17" t="s">
        <v>98</v>
      </c>
    </row>
    <row r="381" spans="1:5">
      <c r="A381" s="127">
        <v>173353</v>
      </c>
      <c r="B381" s="129">
        <v>14</v>
      </c>
      <c r="C381" s="129" t="s">
        <v>856</v>
      </c>
      <c r="D381" s="130" t="s">
        <v>511</v>
      </c>
      <c r="E381" s="17" t="s">
        <v>98</v>
      </c>
    </row>
    <row r="382" spans="1:5">
      <c r="A382" s="127">
        <v>109430</v>
      </c>
      <c r="B382" s="129">
        <v>16</v>
      </c>
      <c r="C382" s="129" t="s">
        <v>857</v>
      </c>
      <c r="D382" s="130" t="s">
        <v>91</v>
      </c>
      <c r="E382" s="17" t="s">
        <v>98</v>
      </c>
    </row>
    <row r="383" spans="1:5">
      <c r="A383" s="127">
        <v>110660</v>
      </c>
      <c r="B383" s="129">
        <v>16</v>
      </c>
      <c r="C383" s="129" t="s">
        <v>857</v>
      </c>
      <c r="D383" s="130" t="s">
        <v>91</v>
      </c>
      <c r="E383" s="17" t="s">
        <v>98</v>
      </c>
    </row>
    <row r="384" spans="1:5">
      <c r="A384" s="127">
        <v>111515</v>
      </c>
      <c r="B384" s="129">
        <v>16</v>
      </c>
      <c r="C384" s="129" t="s">
        <v>857</v>
      </c>
      <c r="D384" s="130" t="s">
        <v>91</v>
      </c>
      <c r="E384" s="17" t="s">
        <v>98</v>
      </c>
    </row>
    <row r="385" spans="1:5">
      <c r="A385" s="127">
        <v>91314</v>
      </c>
      <c r="B385" s="129">
        <v>16</v>
      </c>
      <c r="C385" s="129" t="s">
        <v>857</v>
      </c>
      <c r="D385" s="130" t="s">
        <v>858</v>
      </c>
      <c r="E385" s="17" t="s">
        <v>98</v>
      </c>
    </row>
    <row r="386" spans="1:5">
      <c r="A386" s="127">
        <v>110940</v>
      </c>
      <c r="B386" s="129">
        <v>16</v>
      </c>
      <c r="C386" s="129" t="s">
        <v>857</v>
      </c>
      <c r="D386" s="130" t="s">
        <v>858</v>
      </c>
      <c r="E386" s="17" t="s">
        <v>98</v>
      </c>
    </row>
    <row r="387" spans="1:5">
      <c r="A387" s="127">
        <v>153503</v>
      </c>
      <c r="B387" s="129">
        <v>16</v>
      </c>
      <c r="C387" s="129" t="s">
        <v>857</v>
      </c>
      <c r="D387" s="130" t="s">
        <v>858</v>
      </c>
      <c r="E387" s="17" t="s">
        <v>98</v>
      </c>
    </row>
    <row r="388" spans="1:5">
      <c r="A388" s="127">
        <v>105638</v>
      </c>
      <c r="B388" s="129">
        <v>16</v>
      </c>
      <c r="C388" s="129" t="s">
        <v>857</v>
      </c>
      <c r="D388" s="130" t="s">
        <v>113</v>
      </c>
      <c r="E388" s="17" t="s">
        <v>98</v>
      </c>
    </row>
    <row r="389" spans="1:5">
      <c r="A389" s="127">
        <v>106054</v>
      </c>
      <c r="B389" s="129">
        <v>16</v>
      </c>
      <c r="C389" s="129" t="s">
        <v>857</v>
      </c>
      <c r="D389" s="130" t="s">
        <v>113</v>
      </c>
      <c r="E389" s="17" t="s">
        <v>98</v>
      </c>
    </row>
    <row r="390" spans="1:5">
      <c r="A390" s="127">
        <v>98503</v>
      </c>
      <c r="B390" s="129">
        <v>16</v>
      </c>
      <c r="C390" s="129" t="s">
        <v>857</v>
      </c>
      <c r="D390" s="130" t="s">
        <v>226</v>
      </c>
      <c r="E390" s="17" t="s">
        <v>98</v>
      </c>
    </row>
    <row r="391" spans="1:5">
      <c r="A391" s="124">
        <v>3128393</v>
      </c>
      <c r="B391" s="125">
        <v>16</v>
      </c>
      <c r="C391" s="125" t="s">
        <v>857</v>
      </c>
      <c r="D391" s="126" t="s">
        <v>226</v>
      </c>
      <c r="E391" s="17" t="s">
        <v>98</v>
      </c>
    </row>
    <row r="392" spans="1:5">
      <c r="A392" s="127">
        <v>105870</v>
      </c>
      <c r="B392" s="129">
        <v>16</v>
      </c>
      <c r="C392" s="129" t="s">
        <v>857</v>
      </c>
      <c r="D392" s="130" t="s">
        <v>222</v>
      </c>
      <c r="E392" s="17" t="s">
        <v>98</v>
      </c>
    </row>
  </sheetData>
  <autoFilter ref="A7:E392">
    <filterColumn colId="1" showButton="0"/>
    <sortState ref="A8:E392">
      <sortCondition ref="B7:B392"/>
    </sortState>
  </autoFilter>
  <mergeCells count="1">
    <mergeCell ref="B7:C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3b03758ff38f85de9d1c4b8d75cfdf8f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9b95c19a5edd97efe7c4d7828ee86ed4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53E006-C315-46CC-9B3D-214141DECB07}">
  <ds:schemaRefs>
    <ds:schemaRef ds:uri="http://purl.org/dc/elements/1.1/"/>
    <ds:schemaRef ds:uri="http://schemas.microsoft.com/office/2006/documentManagement/types"/>
    <ds:schemaRef ds:uri="2f64ef51-88bf-44d5-88cc-59e17161f802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49ce5481-985f-4f5a-9d50-023785485f09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3FA6CD8-22D5-4FBB-BB9F-C0769B20B3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5CEB03-7157-4EA3-B6F1-C5844EE7F4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Orchards CSG</vt:lpstr>
      <vt:lpstr>Facilities CSP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Lesly Valeska Castro Cardenas</dc:creator>
  <cp:keywords/>
  <dc:description/>
  <cp:lastModifiedBy>Lesly Valeska Castro Cardenas</cp:lastModifiedBy>
  <cp:revision/>
  <dcterms:created xsi:type="dcterms:W3CDTF">2023-09-29T16:05:17Z</dcterms:created>
  <dcterms:modified xsi:type="dcterms:W3CDTF">2025-01-10T11:48:25Z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