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manuel_navarrete_sag_gob_cl/Documents/Respaldo 18-02-2022-Manuel/OGM_2021/Listas y Estadisticas/2026/"/>
    </mc:Choice>
  </mc:AlternateContent>
  <bookViews>
    <workbookView xWindow="0" yWindow="0" windowWidth="14910" windowHeight="5670"/>
  </bookViews>
  <sheets>
    <sheet name="Exportacione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4" i="1" l="1"/>
  <c r="Q62" i="1"/>
  <c r="Q58" i="1"/>
  <c r="Q56" i="1"/>
  <c r="Q54" i="1"/>
  <c r="P64" i="1"/>
  <c r="O64" i="1"/>
  <c r="N64" i="1"/>
  <c r="M64" i="1"/>
  <c r="L64" i="1"/>
  <c r="K64" i="1"/>
  <c r="Q45" i="1"/>
  <c r="Q34" i="1"/>
  <c r="Q13" i="1"/>
  <c r="Q11" i="1"/>
  <c r="Q66" i="1" l="1"/>
  <c r="P62" i="1" l="1"/>
  <c r="P58" i="1"/>
  <c r="P34" i="1"/>
  <c r="P13" i="1"/>
  <c r="P66" i="1" s="1"/>
  <c r="O66" i="1"/>
  <c r="O62" i="1"/>
  <c r="P45" i="1"/>
  <c r="P54" i="1"/>
  <c r="P56" i="1"/>
  <c r="N62" i="1"/>
  <c r="M62" i="1"/>
  <c r="L62" i="1"/>
  <c r="K62" i="1"/>
  <c r="O58" i="1" l="1"/>
  <c r="O34" i="1"/>
  <c r="O13" i="1"/>
  <c r="O45" i="1"/>
  <c r="O54" i="1"/>
  <c r="O56" i="1"/>
  <c r="N13" i="1"/>
  <c r="N34" i="1"/>
  <c r="N45" i="1"/>
  <c r="N58" i="1"/>
  <c r="N66" i="1" l="1"/>
  <c r="M58" i="1"/>
  <c r="M56" i="1"/>
  <c r="M54" i="1"/>
  <c r="M45" i="1"/>
  <c r="M34" i="1"/>
  <c r="M13" i="1"/>
  <c r="M66" i="1" l="1"/>
  <c r="L58" i="1"/>
  <c r="L56" i="1"/>
  <c r="L54" i="1"/>
  <c r="L45" i="1"/>
  <c r="L34" i="1"/>
  <c r="L13" i="1"/>
  <c r="L66" i="1" l="1"/>
  <c r="K58" i="1"/>
  <c r="K56" i="1"/>
  <c r="K54" i="1"/>
  <c r="K45" i="1"/>
  <c r="K34" i="1"/>
  <c r="K13" i="1"/>
  <c r="K66" i="1" l="1"/>
  <c r="J54" i="1"/>
  <c r="J45" i="1"/>
  <c r="J34" i="1"/>
  <c r="J13" i="1"/>
  <c r="J66" i="1" l="1"/>
  <c r="I45" i="1"/>
  <c r="I34" i="1"/>
  <c r="I13" i="1"/>
  <c r="H45" i="1"/>
  <c r="H34" i="1"/>
  <c r="H13" i="1"/>
  <c r="H66" i="1" l="1"/>
  <c r="I66" i="1"/>
</calcChain>
</file>

<file path=xl/sharedStrings.xml><?xml version="1.0" encoding="utf-8"?>
<sst xmlns="http://schemas.openxmlformats.org/spreadsheetml/2006/main" count="63" uniqueCount="36">
  <si>
    <t>Especie y país</t>
  </si>
  <si>
    <t>Año</t>
  </si>
  <si>
    <t>Cártamo</t>
  </si>
  <si>
    <t>U.S.A.</t>
  </si>
  <si>
    <t>Maíz</t>
  </si>
  <si>
    <t>Alemania</t>
  </si>
  <si>
    <t>Argentina</t>
  </si>
  <si>
    <t>Brasil</t>
  </si>
  <si>
    <t>Canadá</t>
  </si>
  <si>
    <t>China</t>
  </si>
  <si>
    <t>Egipto</t>
  </si>
  <si>
    <t>Eslovenia</t>
  </si>
  <si>
    <t>España</t>
  </si>
  <si>
    <t>Filipinas</t>
  </si>
  <si>
    <t>Francia</t>
  </si>
  <si>
    <t>Holanda</t>
  </si>
  <si>
    <t>Puerto Rico</t>
  </si>
  <si>
    <t>Sudáfrica</t>
  </si>
  <si>
    <t>Suecia</t>
  </si>
  <si>
    <t>U.S.A - Canadá</t>
  </si>
  <si>
    <t>Raps</t>
  </si>
  <si>
    <t>Australia</t>
  </si>
  <si>
    <t>Bélgica</t>
  </si>
  <si>
    <t xml:space="preserve"> </t>
  </si>
  <si>
    <t>Soya</t>
  </si>
  <si>
    <t xml:space="preserve">Tomate </t>
  </si>
  <si>
    <t>Zapallo</t>
  </si>
  <si>
    <t>Mostaza Parda</t>
  </si>
  <si>
    <t>Total general</t>
  </si>
  <si>
    <t>U.S.A - Sudáfrica</t>
  </si>
  <si>
    <t>Austria</t>
  </si>
  <si>
    <r>
      <t xml:space="preserve">Exportaciones de Semilla  transgénica </t>
    </r>
    <r>
      <rPr>
        <u/>
        <sz val="16"/>
        <color theme="1"/>
        <rFont val="Calibri"/>
        <family val="2"/>
        <scheme val="minor"/>
      </rPr>
      <t>(Unidad de medida en kilogramos)</t>
    </r>
  </si>
  <si>
    <t>Camelina</t>
  </si>
  <si>
    <t>Uruguay</t>
  </si>
  <si>
    <t>(2011 a 2025)</t>
  </si>
  <si>
    <t>Algodón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</si>
</sst>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  <numFmt numFmtId="166" formatCode="_ * #,##0.0_ ;_ * \-#,##0.0_ ;_ * &quot;-&quot;_ ;_ @_ "/>
    <numFmt numFmtId="167" formatCode="_-* #,##0.0_-;\-* #,##0.0_-;_-* &quot;-&quot;??_-;_-@_-"/>
    <numFmt numFmtId="168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1" xfId="0" applyFont="1" applyFill="1" applyBorder="1"/>
    <xf numFmtId="0" fontId="0" fillId="0" borderId="5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1" fillId="2" borderId="6" xfId="0" applyFon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1" fillId="4" borderId="8" xfId="0" applyFont="1" applyFill="1" applyBorder="1" applyAlignment="1">
      <alignment horizontal="left"/>
    </xf>
    <xf numFmtId="164" fontId="1" fillId="4" borderId="1" xfId="0" applyNumberFormat="1" applyFont="1" applyFill="1" applyBorder="1"/>
    <xf numFmtId="164" fontId="1" fillId="4" borderId="9" xfId="0" applyNumberFormat="1" applyFont="1" applyFill="1" applyBorder="1"/>
    <xf numFmtId="0" fontId="0" fillId="0" borderId="6" xfId="0" applyBorder="1" applyAlignment="1">
      <alignment horizontal="left" indent="1"/>
    </xf>
    <xf numFmtId="164" fontId="0" fillId="0" borderId="7" xfId="0" applyNumberFormat="1" applyBorder="1"/>
    <xf numFmtId="164" fontId="0" fillId="0" borderId="3" xfId="0" applyNumberFormat="1" applyBorder="1"/>
    <xf numFmtId="0" fontId="0" fillId="0" borderId="10" xfId="0" applyBorder="1" applyAlignment="1">
      <alignment horizontal="left" indent="1"/>
    </xf>
    <xf numFmtId="164" fontId="0" fillId="0" borderId="11" xfId="0" applyNumberFormat="1" applyBorder="1"/>
    <xf numFmtId="0" fontId="2" fillId="0" borderId="0" xfId="0" applyFont="1" applyAlignment="1">
      <alignment horizontal="center"/>
    </xf>
    <xf numFmtId="165" fontId="1" fillId="4" borderId="1" xfId="0" applyNumberFormat="1" applyFont="1" applyFill="1" applyBorder="1"/>
    <xf numFmtId="166" fontId="0" fillId="0" borderId="13" xfId="1" applyNumberFormat="1" applyFont="1" applyBorder="1"/>
    <xf numFmtId="166" fontId="0" fillId="0" borderId="13" xfId="0" applyNumberFormat="1" applyBorder="1"/>
    <xf numFmtId="0" fontId="1" fillId="4" borderId="14" xfId="0" applyFont="1" applyFill="1" applyBorder="1" applyAlignment="1">
      <alignment horizontal="left"/>
    </xf>
    <xf numFmtId="164" fontId="0" fillId="0" borderId="13" xfId="0" applyNumberFormat="1" applyBorder="1"/>
    <xf numFmtId="164" fontId="0" fillId="0" borderId="6" xfId="0" applyNumberFormat="1" applyBorder="1"/>
    <xf numFmtId="164" fontId="0" fillId="0" borderId="15" xfId="0" applyNumberFormat="1" applyBorder="1"/>
    <xf numFmtId="164" fontId="1" fillId="4" borderId="7" xfId="0" applyNumberFormat="1" applyFont="1" applyFill="1" applyBorder="1"/>
    <xf numFmtId="164" fontId="1" fillId="4" borderId="3" xfId="0" applyNumberFormat="1" applyFont="1" applyFill="1" applyBorder="1"/>
    <xf numFmtId="0" fontId="1" fillId="3" borderId="9" xfId="0" applyFont="1" applyFill="1" applyBorder="1"/>
    <xf numFmtId="0" fontId="1" fillId="3" borderId="8" xfId="0" applyFont="1" applyFill="1" applyBorder="1"/>
    <xf numFmtId="164" fontId="1" fillId="4" borderId="6" xfId="0" applyNumberFormat="1" applyFont="1" applyFill="1" applyBorder="1"/>
    <xf numFmtId="164" fontId="1" fillId="4" borderId="8" xfId="0" applyNumberFormat="1" applyFont="1" applyFill="1" applyBorder="1"/>
    <xf numFmtId="164" fontId="1" fillId="2" borderId="1" xfId="0" applyNumberFormat="1" applyFont="1" applyFill="1" applyBorder="1"/>
    <xf numFmtId="0" fontId="0" fillId="0" borderId="17" xfId="0" applyBorder="1" applyAlignment="1">
      <alignment horizontal="left" indent="1"/>
    </xf>
    <xf numFmtId="165" fontId="0" fillId="0" borderId="13" xfId="1" applyNumberFormat="1" applyFont="1" applyBorder="1"/>
    <xf numFmtId="165" fontId="0" fillId="0" borderId="13" xfId="0" applyNumberFormat="1" applyBorder="1"/>
    <xf numFmtId="164" fontId="0" fillId="0" borderId="18" xfId="0" applyNumberFormat="1" applyBorder="1"/>
    <xf numFmtId="166" fontId="0" fillId="0" borderId="18" xfId="0" applyNumberFormat="1" applyBorder="1"/>
    <xf numFmtId="164" fontId="1" fillId="2" borderId="9" xfId="0" applyNumberFormat="1" applyFont="1" applyFill="1" applyBorder="1"/>
    <xf numFmtId="164" fontId="0" fillId="0" borderId="19" xfId="0" applyNumberFormat="1" applyBorder="1"/>
    <xf numFmtId="165" fontId="0" fillId="0" borderId="18" xfId="0" applyNumberFormat="1" applyBorder="1"/>
    <xf numFmtId="166" fontId="0" fillId="0" borderId="19" xfId="0" applyNumberFormat="1" applyBorder="1"/>
    <xf numFmtId="166" fontId="0" fillId="0" borderId="18" xfId="1" applyNumberFormat="1" applyFont="1" applyBorder="1"/>
    <xf numFmtId="165" fontId="0" fillId="0" borderId="15" xfId="0" applyNumberFormat="1" applyBorder="1"/>
    <xf numFmtId="165" fontId="0" fillId="0" borderId="18" xfId="1" applyNumberFormat="1" applyFont="1" applyBorder="1"/>
    <xf numFmtId="165" fontId="0" fillId="0" borderId="15" xfId="1" applyNumberFormat="1" applyFont="1" applyBorder="1"/>
    <xf numFmtId="166" fontId="0" fillId="0" borderId="15" xfId="1" applyNumberFormat="1" applyFont="1" applyBorder="1"/>
    <xf numFmtId="0" fontId="4" fillId="0" borderId="0" xfId="0" applyFont="1"/>
    <xf numFmtId="166" fontId="0" fillId="0" borderId="20" xfId="1" applyNumberFormat="1" applyFont="1" applyBorder="1"/>
    <xf numFmtId="0" fontId="0" fillId="0" borderId="21" xfId="0" applyBorder="1" applyAlignment="1">
      <alignment horizontal="left" indent="1"/>
    </xf>
    <xf numFmtId="167" fontId="0" fillId="0" borderId="18" xfId="0" applyNumberFormat="1" applyBorder="1"/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166" fontId="0" fillId="0" borderId="22" xfId="1" applyNumberFormat="1" applyFont="1" applyBorder="1"/>
    <xf numFmtId="166" fontId="0" fillId="0" borderId="23" xfId="1" applyNumberFormat="1" applyFont="1" applyBorder="1"/>
    <xf numFmtId="166" fontId="0" fillId="0" borderId="23" xfId="0" applyNumberFormat="1" applyBorder="1"/>
    <xf numFmtId="164" fontId="0" fillId="0" borderId="23" xfId="0" applyNumberFormat="1" applyBorder="1"/>
    <xf numFmtId="166" fontId="0" fillId="0" borderId="24" xfId="1" applyNumberFormat="1" applyFont="1" applyBorder="1"/>
    <xf numFmtId="164" fontId="0" fillId="0" borderId="22" xfId="0" applyNumberFormat="1" applyBorder="1"/>
    <xf numFmtId="0" fontId="0" fillId="0" borderId="25" xfId="0" applyBorder="1" applyAlignment="1">
      <alignment horizontal="left" indent="1"/>
    </xf>
    <xf numFmtId="166" fontId="0" fillId="0" borderId="24" xfId="0" applyNumberFormat="1" applyBorder="1"/>
    <xf numFmtId="166" fontId="0" fillId="0" borderId="26" xfId="0" applyNumberFormat="1" applyBorder="1"/>
    <xf numFmtId="164" fontId="0" fillId="0" borderId="26" xfId="0" applyNumberFormat="1" applyBorder="1"/>
    <xf numFmtId="0" fontId="0" fillId="0" borderId="27" xfId="0" applyBorder="1" applyAlignment="1">
      <alignment horizontal="left" indent="1"/>
    </xf>
    <xf numFmtId="166" fontId="0" fillId="0" borderId="23" xfId="0" applyNumberFormat="1" applyBorder="1" applyAlignment="1">
      <alignment horizontal="right"/>
    </xf>
    <xf numFmtId="168" fontId="0" fillId="0" borderId="13" xfId="1" applyNumberFormat="1" applyFont="1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7" fontId="0" fillId="0" borderId="24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csm.sag.gob.cl/img/i_logoCertificad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1</xdr:col>
      <xdr:colOff>1333500</xdr:colOff>
      <xdr:row>6</xdr:row>
      <xdr:rowOff>19050</xdr:rowOff>
    </xdr:to>
    <xdr:pic>
      <xdr:nvPicPr>
        <xdr:cNvPr id="3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61925"/>
          <a:ext cx="1276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66"/>
  <sheetViews>
    <sheetView tabSelected="1" topLeftCell="A46" zoomScaleNormal="100" workbookViewId="0">
      <selection activeCell="R9" sqref="R9"/>
    </sheetView>
  </sheetViews>
  <sheetFormatPr baseColWidth="10" defaultColWidth="11.42578125" defaultRowHeight="15" x14ac:dyDescent="0.25"/>
  <cols>
    <col min="1" max="1" width="3" customWidth="1"/>
    <col min="2" max="2" width="25.28515625" customWidth="1"/>
    <col min="3" max="3" width="14.140625" customWidth="1"/>
    <col min="4" max="4" width="14.5703125" customWidth="1"/>
    <col min="5" max="5" width="18.85546875" customWidth="1"/>
    <col min="6" max="10" width="14.140625" customWidth="1"/>
    <col min="11" max="13" width="14.7109375" customWidth="1"/>
    <col min="14" max="14" width="15" customWidth="1"/>
    <col min="15" max="15" width="16.7109375" customWidth="1"/>
    <col min="16" max="17" width="14.140625" bestFit="1" customWidth="1"/>
  </cols>
  <sheetData>
    <row r="3" spans="2:17" ht="21" x14ac:dyDescent="0.35">
      <c r="D3" s="43" t="s">
        <v>31</v>
      </c>
    </row>
    <row r="4" spans="2:17" ht="21" x14ac:dyDescent="0.35">
      <c r="E4" s="14" t="s">
        <v>34</v>
      </c>
    </row>
    <row r="8" spans="2:17" ht="15.75" thickBot="1" x14ac:dyDescent="0.3"/>
    <row r="9" spans="2:17" ht="15.75" thickBot="1" x14ac:dyDescent="0.3">
      <c r="B9" s="47" t="s">
        <v>0</v>
      </c>
      <c r="C9" s="49" t="s">
        <v>1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</row>
    <row r="10" spans="2:17" ht="15.75" thickBot="1" x14ac:dyDescent="0.3">
      <c r="B10" s="48"/>
      <c r="C10" s="1">
        <v>2011</v>
      </c>
      <c r="D10" s="24">
        <v>2012</v>
      </c>
      <c r="E10" s="1">
        <v>2013</v>
      </c>
      <c r="F10" s="24">
        <v>2014</v>
      </c>
      <c r="G10" s="1">
        <v>2015</v>
      </c>
      <c r="H10" s="1">
        <v>2016</v>
      </c>
      <c r="I10" s="1">
        <v>2017</v>
      </c>
      <c r="J10" s="1">
        <v>2018</v>
      </c>
      <c r="K10" s="25">
        <v>2019</v>
      </c>
      <c r="L10" s="1">
        <v>2020</v>
      </c>
      <c r="M10" s="1">
        <v>2021</v>
      </c>
      <c r="N10" s="1">
        <v>2022</v>
      </c>
      <c r="O10" s="1">
        <v>2023</v>
      </c>
      <c r="P10" s="1">
        <v>2024</v>
      </c>
      <c r="Q10" s="1">
        <v>2025</v>
      </c>
    </row>
    <row r="11" spans="2:17" ht="15.75" thickBot="1" x14ac:dyDescent="0.3">
      <c r="B11" s="6" t="s">
        <v>2</v>
      </c>
      <c r="C11" s="22">
        <v>5228</v>
      </c>
      <c r="D11" s="23"/>
      <c r="E11" s="22"/>
      <c r="F11" s="23"/>
      <c r="G11" s="22"/>
      <c r="H11" s="22"/>
      <c r="I11" s="22"/>
      <c r="J11" s="22"/>
      <c r="K11" s="26"/>
      <c r="L11" s="7"/>
      <c r="M11" s="7"/>
      <c r="N11" s="7"/>
      <c r="O11" s="7"/>
      <c r="P11" s="7"/>
      <c r="Q11" s="7">
        <f>SUM(Q12)</f>
        <v>19438.3</v>
      </c>
    </row>
    <row r="12" spans="2:17" ht="15.75" thickBot="1" x14ac:dyDescent="0.3">
      <c r="B12" s="9" t="s">
        <v>3</v>
      </c>
      <c r="C12" s="10">
        <v>5228</v>
      </c>
      <c r="D12" s="11"/>
      <c r="E12" s="10"/>
      <c r="F12" s="11"/>
      <c r="G12" s="10"/>
      <c r="H12" s="10"/>
      <c r="I12" s="10"/>
      <c r="J12" s="10"/>
      <c r="K12" s="20"/>
      <c r="L12" s="13"/>
      <c r="M12" s="13"/>
      <c r="N12" s="13"/>
      <c r="O12" s="13"/>
      <c r="P12" s="13"/>
      <c r="Q12" s="13">
        <v>19438.3</v>
      </c>
    </row>
    <row r="13" spans="2:17" ht="15.75" thickBot="1" x14ac:dyDescent="0.3">
      <c r="B13" s="6" t="s">
        <v>4</v>
      </c>
      <c r="C13" s="7">
        <v>20268274.679999985</v>
      </c>
      <c r="D13" s="8">
        <v>49773566.499999993</v>
      </c>
      <c r="E13" s="7">
        <v>70734387.030000001</v>
      </c>
      <c r="F13" s="8">
        <v>41093969.39100001</v>
      </c>
      <c r="G13" s="7">
        <v>53098250.994999997</v>
      </c>
      <c r="H13" s="7">
        <f t="shared" ref="H13:L13" si="0">SUM(H14:H33)</f>
        <v>12997874.361000001</v>
      </c>
      <c r="I13" s="7">
        <f t="shared" si="0"/>
        <v>13374891.488999998</v>
      </c>
      <c r="J13" s="7">
        <f t="shared" si="0"/>
        <v>23613493.927000001</v>
      </c>
      <c r="K13" s="27">
        <f t="shared" si="0"/>
        <v>13600610.68</v>
      </c>
      <c r="L13" s="7">
        <f t="shared" si="0"/>
        <v>16277509.3609</v>
      </c>
      <c r="M13" s="7">
        <f t="shared" ref="M13" si="1">SUM(M14:M33)</f>
        <v>13388232.762730001</v>
      </c>
      <c r="N13" s="7">
        <f>SUM(N14:N33)</f>
        <v>10939041.842</v>
      </c>
      <c r="O13" s="7">
        <f t="shared" ref="O13:P13" si="2">SUM(O14:O33)</f>
        <v>7152274.6594000012</v>
      </c>
      <c r="P13" s="7">
        <f t="shared" si="2"/>
        <v>8624014.2534633279</v>
      </c>
      <c r="Q13" s="7">
        <f>SUM(Q14:Q33)</f>
        <v>8206423.688000001</v>
      </c>
    </row>
    <row r="14" spans="2:17" x14ac:dyDescent="0.25">
      <c r="B14" s="5" t="s">
        <v>5</v>
      </c>
      <c r="C14" s="21">
        <v>3468.2200000000003</v>
      </c>
      <c r="D14" s="21">
        <v>311.89999999999998</v>
      </c>
      <c r="E14" s="21">
        <v>188.95</v>
      </c>
      <c r="F14" s="21">
        <v>263.77999999999997</v>
      </c>
      <c r="G14" s="21">
        <v>11998</v>
      </c>
      <c r="H14" s="21">
        <v>2181.3000000000002</v>
      </c>
      <c r="I14" s="21">
        <v>473.9</v>
      </c>
      <c r="J14" s="41">
        <v>584.5</v>
      </c>
      <c r="K14" s="42">
        <v>9146.59</v>
      </c>
      <c r="L14" s="42"/>
      <c r="M14" s="42">
        <v>328.71300000000002</v>
      </c>
      <c r="N14" s="44">
        <v>13</v>
      </c>
      <c r="O14" s="42">
        <v>15535.700199999999</v>
      </c>
      <c r="P14" s="42">
        <v>701.40139999999997</v>
      </c>
      <c r="Q14" s="52">
        <v>246.46</v>
      </c>
    </row>
    <row r="15" spans="2:17" x14ac:dyDescent="0.25">
      <c r="B15" s="2" t="s">
        <v>6</v>
      </c>
      <c r="C15" s="19"/>
      <c r="D15" s="19">
        <v>300</v>
      </c>
      <c r="E15" s="19">
        <v>10.559999999999999</v>
      </c>
      <c r="F15" s="19"/>
      <c r="G15" s="19">
        <v>3732</v>
      </c>
      <c r="H15" s="19">
        <v>19.245000000000001</v>
      </c>
      <c r="I15" s="19">
        <v>2.63</v>
      </c>
      <c r="J15" s="30">
        <v>194128.7</v>
      </c>
      <c r="K15" s="16">
        <v>793072.6</v>
      </c>
      <c r="L15" s="16">
        <v>639251.09100000001</v>
      </c>
      <c r="M15" s="16">
        <v>27948.76</v>
      </c>
      <c r="N15" s="16">
        <v>670941.93099999998</v>
      </c>
      <c r="O15" s="16">
        <v>1232960.3516999998</v>
      </c>
      <c r="P15" s="16">
        <v>1538538.0111</v>
      </c>
      <c r="Q15" s="53">
        <v>533490.21</v>
      </c>
    </row>
    <row r="16" spans="2:17" x14ac:dyDescent="0.25">
      <c r="B16" s="2" t="s">
        <v>21</v>
      </c>
      <c r="C16" s="19"/>
      <c r="D16" s="19"/>
      <c r="E16" s="19"/>
      <c r="F16" s="19"/>
      <c r="G16" s="19"/>
      <c r="H16" s="19"/>
      <c r="I16" s="19"/>
      <c r="J16" s="30"/>
      <c r="K16" s="16"/>
      <c r="L16" s="16"/>
      <c r="M16" s="17">
        <v>12946.95</v>
      </c>
      <c r="N16" s="17"/>
      <c r="O16" s="16"/>
      <c r="P16" s="16"/>
      <c r="Q16" s="54"/>
    </row>
    <row r="17" spans="2:20" x14ac:dyDescent="0.25">
      <c r="B17" s="2" t="s">
        <v>7</v>
      </c>
      <c r="C17" s="19"/>
      <c r="D17" s="19"/>
      <c r="E17" s="19"/>
      <c r="F17" s="19"/>
      <c r="G17" s="19">
        <v>2.88</v>
      </c>
      <c r="H17" s="19">
        <v>61.150000000000006</v>
      </c>
      <c r="I17" s="19">
        <v>128.82</v>
      </c>
      <c r="J17" s="30">
        <v>194</v>
      </c>
      <c r="K17" s="16">
        <v>92.79</v>
      </c>
      <c r="L17" s="16">
        <v>264012.37300000002</v>
      </c>
      <c r="M17" s="16"/>
      <c r="N17" s="16">
        <v>95349.64</v>
      </c>
      <c r="O17" s="16">
        <v>106631.41899999999</v>
      </c>
      <c r="P17" s="16">
        <v>627481.04</v>
      </c>
      <c r="Q17" s="53">
        <v>314000</v>
      </c>
    </row>
    <row r="18" spans="2:20" x14ac:dyDescent="0.25">
      <c r="B18" s="2" t="s">
        <v>22</v>
      </c>
      <c r="C18" s="19"/>
      <c r="D18" s="19"/>
      <c r="E18" s="19"/>
      <c r="F18" s="19"/>
      <c r="G18" s="19"/>
      <c r="H18" s="19"/>
      <c r="I18" s="19"/>
      <c r="J18" s="30"/>
      <c r="K18" s="16"/>
      <c r="L18" s="16"/>
      <c r="M18" s="16">
        <v>1347.5509999999999</v>
      </c>
      <c r="N18" s="16"/>
      <c r="O18" s="16"/>
      <c r="P18" s="16"/>
      <c r="Q18" s="53"/>
    </row>
    <row r="19" spans="2:20" x14ac:dyDescent="0.25">
      <c r="B19" s="2" t="s">
        <v>8</v>
      </c>
      <c r="C19" s="19">
        <v>67309.61</v>
      </c>
      <c r="D19" s="19">
        <v>156388.4</v>
      </c>
      <c r="E19" s="19">
        <v>51194.44</v>
      </c>
      <c r="F19" s="19">
        <v>20556.66</v>
      </c>
      <c r="G19" s="19">
        <v>1088896.7829999998</v>
      </c>
      <c r="H19" s="19">
        <v>2468.59</v>
      </c>
      <c r="I19" s="19">
        <v>4422.9500000000007</v>
      </c>
      <c r="J19" s="30">
        <v>125152.442</v>
      </c>
      <c r="K19" s="16">
        <v>22055.1</v>
      </c>
      <c r="L19" s="16">
        <v>54094.623</v>
      </c>
      <c r="M19" s="16"/>
      <c r="N19" s="16">
        <v>2996.942</v>
      </c>
      <c r="O19" s="16">
        <v>93.957999999999998</v>
      </c>
      <c r="P19" s="16">
        <v>75838.759999999995</v>
      </c>
      <c r="Q19" s="53">
        <v>994.77800000000002</v>
      </c>
    </row>
    <row r="20" spans="2:20" x14ac:dyDescent="0.25">
      <c r="B20" s="2" t="s">
        <v>9</v>
      </c>
      <c r="C20" s="19">
        <v>5</v>
      </c>
      <c r="D20" s="19"/>
      <c r="E20" s="19"/>
      <c r="F20" s="19">
        <v>75</v>
      </c>
      <c r="G20" s="19"/>
      <c r="H20" s="19"/>
      <c r="I20" s="19">
        <v>16</v>
      </c>
      <c r="J20" s="30"/>
      <c r="K20" s="16">
        <v>118</v>
      </c>
      <c r="L20" s="16">
        <v>222.25</v>
      </c>
      <c r="M20" s="16">
        <v>24</v>
      </c>
      <c r="N20" s="16">
        <v>231.56200000000001</v>
      </c>
      <c r="O20" s="16">
        <v>44.695999999999998</v>
      </c>
      <c r="P20" s="16">
        <v>1</v>
      </c>
      <c r="Q20" s="53">
        <v>76</v>
      </c>
    </row>
    <row r="21" spans="2:20" x14ac:dyDescent="0.25">
      <c r="B21" s="2" t="s">
        <v>10</v>
      </c>
      <c r="C21" s="19">
        <v>12.72</v>
      </c>
      <c r="D21" s="19"/>
      <c r="E21" s="19"/>
      <c r="F21" s="19"/>
      <c r="G21" s="19"/>
      <c r="H21" s="19"/>
      <c r="I21" s="19"/>
      <c r="J21" s="30"/>
      <c r="K21" s="19"/>
      <c r="L21" s="19"/>
      <c r="M21" s="19"/>
      <c r="N21" s="19">
        <v>10</v>
      </c>
      <c r="O21" s="19"/>
      <c r="P21" s="19"/>
      <c r="Q21" s="55"/>
      <c r="T21" t="s">
        <v>23</v>
      </c>
    </row>
    <row r="22" spans="2:20" x14ac:dyDescent="0.25">
      <c r="B22" s="2" t="s">
        <v>11</v>
      </c>
      <c r="C22" s="19"/>
      <c r="D22" s="19">
        <v>399</v>
      </c>
      <c r="E22" s="19"/>
      <c r="F22" s="19"/>
      <c r="G22" s="19"/>
      <c r="H22" s="19"/>
      <c r="I22" s="19"/>
      <c r="J22" s="30"/>
      <c r="K22" s="19"/>
      <c r="L22" s="19"/>
      <c r="M22" s="19"/>
      <c r="N22" s="19"/>
      <c r="O22" s="19"/>
      <c r="P22" s="19"/>
      <c r="Q22" s="55"/>
    </row>
    <row r="23" spans="2:20" x14ac:dyDescent="0.25">
      <c r="B23" s="2" t="s">
        <v>12</v>
      </c>
      <c r="C23" s="19">
        <v>85079</v>
      </c>
      <c r="D23" s="19">
        <v>5450</v>
      </c>
      <c r="E23" s="19">
        <v>101816</v>
      </c>
      <c r="F23" s="19">
        <v>182999</v>
      </c>
      <c r="G23" s="19">
        <v>127</v>
      </c>
      <c r="H23" s="19">
        <v>28248</v>
      </c>
      <c r="I23" s="19">
        <v>66969.97</v>
      </c>
      <c r="J23" s="30">
        <v>147407.13</v>
      </c>
      <c r="K23" s="16">
        <v>20.3</v>
      </c>
      <c r="L23" s="16"/>
      <c r="M23" s="16">
        <v>20095.681</v>
      </c>
      <c r="N23" s="16">
        <v>29895</v>
      </c>
      <c r="O23" s="16">
        <v>640.17899999999997</v>
      </c>
      <c r="P23" s="16">
        <v>24021.151999999998</v>
      </c>
      <c r="Q23" s="53">
        <v>279.44</v>
      </c>
    </row>
    <row r="24" spans="2:20" x14ac:dyDescent="0.25">
      <c r="B24" s="2" t="s">
        <v>13</v>
      </c>
      <c r="C24" s="19"/>
      <c r="D24" s="19">
        <v>4.5999999999999996</v>
      </c>
      <c r="E24" s="19">
        <v>4.8599999999999994</v>
      </c>
      <c r="F24" s="19">
        <v>3.35</v>
      </c>
      <c r="G24" s="19"/>
      <c r="H24" s="19">
        <v>21.15</v>
      </c>
      <c r="I24" s="19"/>
      <c r="J24" s="30">
        <v>488508</v>
      </c>
      <c r="K24" s="19"/>
      <c r="L24" s="19">
        <v>43422</v>
      </c>
      <c r="M24" s="19"/>
      <c r="N24" s="19">
        <v>100.3</v>
      </c>
      <c r="O24" s="19">
        <v>131.15100000000001</v>
      </c>
      <c r="P24" s="19">
        <v>9.234</v>
      </c>
      <c r="Q24" s="55"/>
    </row>
    <row r="25" spans="2:20" x14ac:dyDescent="0.25">
      <c r="B25" s="2" t="s">
        <v>14</v>
      </c>
      <c r="C25" s="19">
        <v>8572.23</v>
      </c>
      <c r="D25" s="19">
        <v>860.8</v>
      </c>
      <c r="E25" s="19">
        <v>33041</v>
      </c>
      <c r="F25" s="19">
        <v>275821.7</v>
      </c>
      <c r="G25" s="19">
        <v>427.2</v>
      </c>
      <c r="H25" s="19">
        <v>214.47</v>
      </c>
      <c r="I25" s="19">
        <v>2622.6699999999996</v>
      </c>
      <c r="J25" s="30">
        <v>92782.02</v>
      </c>
      <c r="K25" s="16">
        <v>114465.2</v>
      </c>
      <c r="L25" s="16">
        <v>136576.62</v>
      </c>
      <c r="M25" s="16">
        <v>58700.22</v>
      </c>
      <c r="N25" s="16">
        <v>58217</v>
      </c>
      <c r="O25" s="16">
        <v>56.13</v>
      </c>
      <c r="P25" s="16">
        <v>126.50999999999999</v>
      </c>
      <c r="Q25" s="53">
        <v>69.5</v>
      </c>
    </row>
    <row r="26" spans="2:20" x14ac:dyDescent="0.25">
      <c r="B26" s="2" t="s">
        <v>15</v>
      </c>
      <c r="C26" s="19"/>
      <c r="D26" s="19"/>
      <c r="E26" s="19"/>
      <c r="F26" s="19"/>
      <c r="G26" s="19">
        <v>12</v>
      </c>
      <c r="H26" s="19"/>
      <c r="I26" s="19"/>
      <c r="J26" s="30">
        <v>12</v>
      </c>
      <c r="K26" s="19"/>
      <c r="L26" s="19"/>
      <c r="M26" s="19"/>
      <c r="N26" s="19"/>
      <c r="O26" s="19"/>
      <c r="P26" s="19"/>
      <c r="Q26" s="55"/>
    </row>
    <row r="27" spans="2:20" x14ac:dyDescent="0.25">
      <c r="B27" s="2" t="s">
        <v>16</v>
      </c>
      <c r="C27" s="19"/>
      <c r="D27" s="19">
        <v>5</v>
      </c>
      <c r="E27" s="19">
        <v>4.9800000000000004</v>
      </c>
      <c r="F27" s="19"/>
      <c r="G27" s="19"/>
      <c r="H27" s="19"/>
      <c r="I27" s="19"/>
      <c r="J27" s="30"/>
      <c r="K27" s="19"/>
      <c r="L27" s="19"/>
      <c r="M27" s="16">
        <v>1</v>
      </c>
      <c r="N27" s="16"/>
      <c r="O27" s="19"/>
      <c r="P27" s="19"/>
      <c r="Q27" s="53">
        <v>19.670000000000002</v>
      </c>
    </row>
    <row r="28" spans="2:20" x14ac:dyDescent="0.25">
      <c r="B28" s="2" t="s">
        <v>17</v>
      </c>
      <c r="C28" s="19">
        <v>7808</v>
      </c>
      <c r="D28" s="19"/>
      <c r="E28" s="19"/>
      <c r="F28" s="19">
        <v>1045092</v>
      </c>
      <c r="G28" s="19"/>
      <c r="H28" s="19"/>
      <c r="I28" s="19">
        <v>2652194</v>
      </c>
      <c r="J28" s="30">
        <v>4640298.4000000004</v>
      </c>
      <c r="K28" s="16">
        <v>592519.80000000005</v>
      </c>
      <c r="L28" s="16">
        <v>1199723</v>
      </c>
      <c r="M28" s="16">
        <v>1749247</v>
      </c>
      <c r="N28" s="16">
        <v>1370472.7620000001</v>
      </c>
      <c r="O28" s="16">
        <v>1010800.627</v>
      </c>
      <c r="P28" s="16">
        <v>804.16</v>
      </c>
      <c r="Q28" s="53">
        <v>1478222</v>
      </c>
    </row>
    <row r="29" spans="2:20" x14ac:dyDescent="0.25">
      <c r="B29" s="2" t="s">
        <v>18</v>
      </c>
      <c r="C29" s="19"/>
      <c r="D29" s="19"/>
      <c r="E29" s="19">
        <v>5.93</v>
      </c>
      <c r="F29" s="19"/>
      <c r="G29" s="19"/>
      <c r="H29" s="19"/>
      <c r="I29" s="19"/>
      <c r="J29" s="30"/>
      <c r="K29" s="19"/>
      <c r="L29" s="19"/>
      <c r="M29" s="19"/>
      <c r="N29" s="19"/>
      <c r="O29" s="19"/>
      <c r="P29" s="19"/>
      <c r="Q29" s="55"/>
    </row>
    <row r="30" spans="2:20" x14ac:dyDescent="0.25">
      <c r="B30" s="2" t="s">
        <v>33</v>
      </c>
      <c r="C30" s="19"/>
      <c r="D30" s="19"/>
      <c r="E30" s="19"/>
      <c r="F30" s="19"/>
      <c r="G30" s="19"/>
      <c r="H30" s="19"/>
      <c r="I30" s="19"/>
      <c r="J30" s="30"/>
      <c r="K30" s="19"/>
      <c r="L30" s="19"/>
      <c r="M30" s="19"/>
      <c r="N30" s="19"/>
      <c r="O30" s="19"/>
      <c r="P30" s="19">
        <v>4</v>
      </c>
      <c r="Q30" s="55"/>
    </row>
    <row r="31" spans="2:20" x14ac:dyDescent="0.25">
      <c r="B31" s="2" t="s">
        <v>19</v>
      </c>
      <c r="C31" s="19"/>
      <c r="D31" s="19"/>
      <c r="E31" s="19"/>
      <c r="F31" s="19"/>
      <c r="G31" s="19"/>
      <c r="H31" s="19"/>
      <c r="I31" s="19"/>
      <c r="J31" s="30"/>
      <c r="K31" s="19"/>
      <c r="L31" s="19">
        <v>32918</v>
      </c>
      <c r="M31" s="19"/>
      <c r="N31" s="19"/>
      <c r="O31" s="19"/>
      <c r="P31" s="19"/>
      <c r="Q31" s="55"/>
    </row>
    <row r="32" spans="2:20" x14ac:dyDescent="0.25">
      <c r="B32" s="2" t="s">
        <v>29</v>
      </c>
      <c r="C32" s="19"/>
      <c r="D32" s="19"/>
      <c r="E32" s="19"/>
      <c r="F32" s="19"/>
      <c r="G32" s="19"/>
      <c r="H32" s="19"/>
      <c r="I32" s="19"/>
      <c r="J32" s="30"/>
      <c r="K32" s="19"/>
      <c r="L32" s="19"/>
      <c r="M32" s="16">
        <v>6753</v>
      </c>
      <c r="N32" s="16"/>
      <c r="O32" s="19"/>
      <c r="P32" s="19"/>
      <c r="Q32" s="53"/>
    </row>
    <row r="33" spans="2:18" ht="15.75" thickBot="1" x14ac:dyDescent="0.3">
      <c r="B33" s="3" t="s">
        <v>3</v>
      </c>
      <c r="C33" s="32">
        <v>20096019.899999984</v>
      </c>
      <c r="D33" s="32">
        <v>49609846.79999999</v>
      </c>
      <c r="E33" s="32">
        <v>70548120.310000002</v>
      </c>
      <c r="F33" s="32">
        <v>39569157.901000008</v>
      </c>
      <c r="G33" s="32">
        <v>51993055.131999999</v>
      </c>
      <c r="H33" s="32">
        <v>12964660.456000002</v>
      </c>
      <c r="I33" s="32">
        <v>10648060.548999999</v>
      </c>
      <c r="J33" s="40">
        <v>17924426.734999999</v>
      </c>
      <c r="K33" s="38">
        <v>12069120.300000001</v>
      </c>
      <c r="L33" s="38">
        <v>13907289.403899999</v>
      </c>
      <c r="M33" s="38">
        <v>11510839.887730001</v>
      </c>
      <c r="N33" s="38">
        <v>8710813.7050000001</v>
      </c>
      <c r="O33" s="38">
        <v>4785380.4475000016</v>
      </c>
      <c r="P33" s="38">
        <v>6356488.9849633276</v>
      </c>
      <c r="Q33" s="56">
        <v>5879025.6300000008</v>
      </c>
    </row>
    <row r="34" spans="2:18" ht="15.75" thickBot="1" x14ac:dyDescent="0.3">
      <c r="B34" s="6" t="s">
        <v>20</v>
      </c>
      <c r="C34" s="7">
        <v>1569144.4400000013</v>
      </c>
      <c r="D34" s="8">
        <v>7027141.7999999998</v>
      </c>
      <c r="E34" s="7">
        <v>9391833.6999999993</v>
      </c>
      <c r="F34" s="8">
        <v>4741242.3330000015</v>
      </c>
      <c r="G34" s="7">
        <v>2976502.7339999997</v>
      </c>
      <c r="H34" s="7">
        <f t="shared" ref="H34:L34" si="3">SUM(H35:H43)</f>
        <v>4317911.2915000003</v>
      </c>
      <c r="I34" s="7">
        <f t="shared" si="3"/>
        <v>4135363.8310000007</v>
      </c>
      <c r="J34" s="15">
        <f t="shared" si="3"/>
        <v>6510619.9199999999</v>
      </c>
      <c r="K34" s="27">
        <f t="shared" si="3"/>
        <v>5748031.2139999988</v>
      </c>
      <c r="L34" s="7">
        <f t="shared" si="3"/>
        <v>3800813.4374999986</v>
      </c>
      <c r="M34" s="7">
        <f t="shared" ref="M34" si="4">SUM(M35:M43)</f>
        <v>3201696.2689999999</v>
      </c>
      <c r="N34" s="7">
        <f>SUM(N35:N43)</f>
        <v>5102461.7200000016</v>
      </c>
      <c r="O34" s="7">
        <f>SUM(O35:O44)</f>
        <v>11083065.91</v>
      </c>
      <c r="P34" s="7">
        <f>SUM(P35:P44)</f>
        <v>7798217.4330000002</v>
      </c>
      <c r="Q34" s="7">
        <f>SUM(Q35:Q44)</f>
        <v>2946510.2650000001</v>
      </c>
    </row>
    <row r="35" spans="2:18" x14ac:dyDescent="0.25">
      <c r="B35" s="5" t="s">
        <v>5</v>
      </c>
      <c r="C35" s="21"/>
      <c r="D35" s="21"/>
      <c r="E35" s="21">
        <v>15.87</v>
      </c>
      <c r="F35" s="21"/>
      <c r="G35" s="21"/>
      <c r="H35" s="21"/>
      <c r="I35" s="21"/>
      <c r="J35" s="39"/>
      <c r="K35" s="21"/>
      <c r="L35" s="21"/>
      <c r="M35" s="21"/>
      <c r="N35" s="21"/>
      <c r="O35" s="21"/>
      <c r="P35" s="21"/>
      <c r="Q35" s="57"/>
    </row>
    <row r="36" spans="2:18" x14ac:dyDescent="0.25">
      <c r="B36" s="2" t="s">
        <v>6</v>
      </c>
      <c r="C36" s="19"/>
      <c r="D36" s="19"/>
      <c r="E36" s="19">
        <v>65430</v>
      </c>
      <c r="F36" s="19"/>
      <c r="G36" s="19"/>
      <c r="H36" s="19"/>
      <c r="I36" s="19"/>
      <c r="J36" s="31"/>
      <c r="K36" s="19"/>
      <c r="L36" s="19"/>
      <c r="M36" s="19"/>
      <c r="N36" s="19"/>
      <c r="O36" s="19"/>
      <c r="P36" s="19"/>
      <c r="Q36" s="55"/>
    </row>
    <row r="37" spans="2:18" x14ac:dyDescent="0.25">
      <c r="B37" s="2" t="s">
        <v>21</v>
      </c>
      <c r="C37" s="19">
        <v>6634.72</v>
      </c>
      <c r="D37" s="19">
        <v>89832.2</v>
      </c>
      <c r="E37" s="19">
        <v>1040.46</v>
      </c>
      <c r="F37" s="19">
        <v>34900.036499999995</v>
      </c>
      <c r="G37" s="19">
        <v>58591.669999999991</v>
      </c>
      <c r="H37" s="19">
        <v>50143.954000000005</v>
      </c>
      <c r="I37" s="19">
        <v>62658.851999999999</v>
      </c>
      <c r="J37" s="31">
        <v>1711.2</v>
      </c>
      <c r="K37" s="16">
        <v>146096.26999999999</v>
      </c>
      <c r="L37" s="16">
        <v>53568.291499999999</v>
      </c>
      <c r="M37" s="16">
        <v>917.85500000000002</v>
      </c>
      <c r="N37" s="16">
        <v>186484.41700000002</v>
      </c>
      <c r="O37" s="16">
        <v>161770.94000000003</v>
      </c>
      <c r="P37" s="16">
        <v>491381.53200000001</v>
      </c>
      <c r="Q37" s="53">
        <v>533.54700000000003</v>
      </c>
    </row>
    <row r="38" spans="2:18" x14ac:dyDescent="0.25">
      <c r="B38" s="2" t="s">
        <v>22</v>
      </c>
      <c r="C38" s="19"/>
      <c r="D38" s="19"/>
      <c r="E38" s="19"/>
      <c r="F38" s="19"/>
      <c r="G38" s="19">
        <v>51.6</v>
      </c>
      <c r="H38" s="19">
        <v>67.5</v>
      </c>
      <c r="I38" s="19">
        <v>32.6</v>
      </c>
      <c r="J38" s="31"/>
      <c r="K38" s="19"/>
      <c r="L38" s="19"/>
      <c r="M38" s="19"/>
      <c r="N38" s="19"/>
      <c r="O38" s="19"/>
      <c r="P38" s="19"/>
      <c r="Q38" s="55"/>
    </row>
    <row r="39" spans="2:18" x14ac:dyDescent="0.25">
      <c r="B39" s="2" t="s">
        <v>8</v>
      </c>
      <c r="C39" s="19">
        <v>1561783.8200000015</v>
      </c>
      <c r="D39" s="19">
        <v>6293623.9000000004</v>
      </c>
      <c r="E39" s="19">
        <v>8665899.3699999992</v>
      </c>
      <c r="F39" s="19">
        <v>4516979.364000001</v>
      </c>
      <c r="G39" s="19">
        <v>2852598.1839999999</v>
      </c>
      <c r="H39" s="19">
        <v>4115201.8209000002</v>
      </c>
      <c r="I39" s="19">
        <v>3956153.4200000004</v>
      </c>
      <c r="J39" s="31">
        <v>6508453.3199999994</v>
      </c>
      <c r="K39" s="16">
        <v>5576242.8439999996</v>
      </c>
      <c r="L39" s="16">
        <v>3693764.845999999</v>
      </c>
      <c r="M39" s="16">
        <v>2449781.6809999999</v>
      </c>
      <c r="N39" s="16">
        <v>4913463.1300000008</v>
      </c>
      <c r="O39" s="16">
        <v>8214404.5609999988</v>
      </c>
      <c r="P39" s="16">
        <v>2302462.0210000002</v>
      </c>
      <c r="Q39" s="53">
        <v>2650994.4480000003</v>
      </c>
    </row>
    <row r="40" spans="2:18" x14ac:dyDescent="0.25">
      <c r="B40" s="2" t="s">
        <v>9</v>
      </c>
      <c r="C40" s="19"/>
      <c r="D40" s="19"/>
      <c r="E40" s="19"/>
      <c r="F40" s="19">
        <v>18</v>
      </c>
      <c r="G40" s="19"/>
      <c r="H40" s="19"/>
      <c r="I40" s="19"/>
      <c r="J40" s="31"/>
      <c r="K40" s="19"/>
      <c r="L40" s="19"/>
      <c r="M40" s="19"/>
      <c r="N40" s="19"/>
      <c r="O40" s="19"/>
      <c r="P40" s="19"/>
      <c r="Q40" s="55"/>
    </row>
    <row r="41" spans="2:18" x14ac:dyDescent="0.25">
      <c r="B41" s="2" t="s">
        <v>14</v>
      </c>
      <c r="C41" s="19"/>
      <c r="D41" s="19"/>
      <c r="E41" s="19"/>
      <c r="F41" s="19">
        <v>3.5150000000000001</v>
      </c>
      <c r="G41" s="19">
        <v>4.07</v>
      </c>
      <c r="H41" s="19"/>
      <c r="I41" s="19"/>
      <c r="J41" s="31"/>
      <c r="K41" s="19"/>
      <c r="L41" s="19"/>
      <c r="M41" s="17">
        <v>0.72499999999999998</v>
      </c>
      <c r="N41" s="17"/>
      <c r="O41" s="19">
        <v>0.33000000000000007</v>
      </c>
      <c r="P41" s="19">
        <v>0.78</v>
      </c>
      <c r="Q41" s="54"/>
    </row>
    <row r="42" spans="2:18" x14ac:dyDescent="0.25">
      <c r="B42" s="2" t="s">
        <v>18</v>
      </c>
      <c r="C42" s="19"/>
      <c r="D42" s="19">
        <v>0.1</v>
      </c>
      <c r="E42" s="19"/>
      <c r="F42" s="19">
        <v>2.5787</v>
      </c>
      <c r="G42" s="19"/>
      <c r="H42" s="19">
        <v>0.1036</v>
      </c>
      <c r="I42" s="19">
        <v>0.379</v>
      </c>
      <c r="J42" s="31"/>
      <c r="K42" s="19"/>
      <c r="L42" s="19"/>
      <c r="M42" s="19"/>
      <c r="N42" s="19"/>
      <c r="O42" s="19"/>
      <c r="P42" s="19"/>
      <c r="Q42" s="55"/>
      <c r="R42" t="s">
        <v>23</v>
      </c>
    </row>
    <row r="43" spans="2:18" x14ac:dyDescent="0.25">
      <c r="B43" s="45" t="s">
        <v>3</v>
      </c>
      <c r="C43" s="32">
        <v>725.9</v>
      </c>
      <c r="D43" s="32">
        <v>643685.6</v>
      </c>
      <c r="E43" s="32">
        <v>659448</v>
      </c>
      <c r="F43" s="32">
        <v>189338.83880000003</v>
      </c>
      <c r="G43" s="32">
        <v>65257.210000000006</v>
      </c>
      <c r="H43" s="32">
        <v>152497.913</v>
      </c>
      <c r="I43" s="32">
        <v>116518.57999999999</v>
      </c>
      <c r="J43" s="36">
        <v>455.4</v>
      </c>
      <c r="K43" s="38">
        <v>25692.1</v>
      </c>
      <c r="L43" s="38">
        <v>53480.3</v>
      </c>
      <c r="M43" s="38">
        <v>750996.00799999991</v>
      </c>
      <c r="N43" s="38">
        <v>2514.1729999999998</v>
      </c>
      <c r="O43" s="38">
        <v>95068.078999999998</v>
      </c>
      <c r="P43" s="38">
        <v>40455.1</v>
      </c>
      <c r="Q43" s="56">
        <v>953.27</v>
      </c>
    </row>
    <row r="44" spans="2:18" ht="15.75" thickBot="1" x14ac:dyDescent="0.3">
      <c r="B44" s="58" t="s">
        <v>19</v>
      </c>
      <c r="C44" s="32"/>
      <c r="D44" s="32"/>
      <c r="E44" s="32"/>
      <c r="F44" s="32"/>
      <c r="G44" s="32"/>
      <c r="H44" s="32"/>
      <c r="I44" s="32"/>
      <c r="J44" s="40"/>
      <c r="K44" s="32"/>
      <c r="L44" s="32"/>
      <c r="M44" s="32"/>
      <c r="N44" s="32"/>
      <c r="O44" s="46">
        <v>2611822</v>
      </c>
      <c r="P44" s="46">
        <v>4963918</v>
      </c>
      <c r="Q44" s="66">
        <v>294029</v>
      </c>
    </row>
    <row r="45" spans="2:18" ht="15.75" thickBot="1" x14ac:dyDescent="0.3">
      <c r="B45" s="6" t="s">
        <v>24</v>
      </c>
      <c r="C45" s="7">
        <v>7766251.1999999993</v>
      </c>
      <c r="D45" s="8">
        <v>5324784.5999999996</v>
      </c>
      <c r="E45" s="7">
        <v>4930469.1499999994</v>
      </c>
      <c r="F45" s="8">
        <v>2433799.8449999997</v>
      </c>
      <c r="G45" s="7">
        <v>3849517.4739999999</v>
      </c>
      <c r="H45" s="7">
        <f>SUM(H46:H53)</f>
        <v>2623797.92</v>
      </c>
      <c r="I45" s="7">
        <f>SUM(I46:I53)</f>
        <v>2252699.6939999997</v>
      </c>
      <c r="J45" s="15">
        <f>SUM(J46:J53)</f>
        <v>5958507.5219999989</v>
      </c>
      <c r="K45" s="27">
        <f>SUM(K46:K53)</f>
        <v>2097448.4599999995</v>
      </c>
      <c r="L45" s="7">
        <f>SUM(L46:L53)</f>
        <v>4657115.2149999999</v>
      </c>
      <c r="M45" s="7">
        <f t="shared" ref="M45" si="5">SUM(M46:M53)</f>
        <v>2216738.6839999999</v>
      </c>
      <c r="N45" s="7">
        <f>SUM(N46:N53)</f>
        <v>2804048.574</v>
      </c>
      <c r="O45" s="7">
        <f>SUM(O46:O53)</f>
        <v>3342484.0380000002</v>
      </c>
      <c r="P45" s="7">
        <f>SUM(P46:P53)</f>
        <v>2102075.9840000002</v>
      </c>
      <c r="Q45" s="7">
        <f>SUM(Q46:Q53)</f>
        <v>467811.94999999995</v>
      </c>
    </row>
    <row r="46" spans="2:18" x14ac:dyDescent="0.25">
      <c r="B46" s="5" t="s">
        <v>6</v>
      </c>
      <c r="C46" s="21"/>
      <c r="D46" s="21"/>
      <c r="E46" s="21"/>
      <c r="F46" s="21">
        <v>13</v>
      </c>
      <c r="G46" s="21">
        <v>12.4</v>
      </c>
      <c r="H46" s="21"/>
      <c r="I46" s="21"/>
      <c r="J46" s="39"/>
      <c r="K46" s="21"/>
      <c r="L46" s="21"/>
      <c r="M46" s="21"/>
      <c r="N46" s="21"/>
      <c r="O46" s="21"/>
      <c r="P46" s="21"/>
      <c r="Q46" s="57"/>
    </row>
    <row r="47" spans="2:18" x14ac:dyDescent="0.25">
      <c r="B47" s="5" t="s">
        <v>30</v>
      </c>
      <c r="C47" s="21"/>
      <c r="D47" s="21"/>
      <c r="E47" s="21"/>
      <c r="F47" s="21"/>
      <c r="G47" s="21"/>
      <c r="H47" s="21"/>
      <c r="I47" s="21"/>
      <c r="J47" s="39"/>
      <c r="K47" s="21"/>
      <c r="L47" s="21"/>
      <c r="M47" s="21"/>
      <c r="N47" s="21">
        <v>0.42</v>
      </c>
      <c r="O47" s="21"/>
      <c r="P47" s="21"/>
      <c r="Q47" s="57"/>
    </row>
    <row r="48" spans="2:18" x14ac:dyDescent="0.25">
      <c r="B48" s="2" t="s">
        <v>22</v>
      </c>
      <c r="C48" s="19"/>
      <c r="D48" s="19"/>
      <c r="E48" s="19">
        <v>154.58000000000001</v>
      </c>
      <c r="F48" s="19"/>
      <c r="G48" s="19">
        <v>201.4</v>
      </c>
      <c r="H48" s="19">
        <v>59.1</v>
      </c>
      <c r="I48" s="19">
        <v>71</v>
      </c>
      <c r="J48" s="31"/>
      <c r="K48" s="19"/>
      <c r="L48" s="19">
        <v>30.1</v>
      </c>
      <c r="M48" s="17">
        <v>14</v>
      </c>
      <c r="N48" s="17"/>
      <c r="O48" s="19"/>
      <c r="P48" s="19">
        <v>91.2</v>
      </c>
      <c r="Q48" s="54">
        <v>114.77</v>
      </c>
    </row>
    <row r="49" spans="2:21" x14ac:dyDescent="0.25">
      <c r="B49" s="2" t="s">
        <v>8</v>
      </c>
      <c r="C49" s="19">
        <v>74465.989999999991</v>
      </c>
      <c r="D49" s="19">
        <v>27599.4</v>
      </c>
      <c r="E49" s="19">
        <v>164194.92000000001</v>
      </c>
      <c r="F49" s="19">
        <v>66153.154999999999</v>
      </c>
      <c r="G49" s="19">
        <v>144536.94</v>
      </c>
      <c r="H49" s="19">
        <v>82224.63</v>
      </c>
      <c r="I49" s="19">
        <v>23130.52</v>
      </c>
      <c r="J49" s="31">
        <v>446141.39200000005</v>
      </c>
      <c r="K49" s="17">
        <v>11214.199999999999</v>
      </c>
      <c r="L49" s="17">
        <v>16918.73</v>
      </c>
      <c r="M49" s="17">
        <v>97935</v>
      </c>
      <c r="N49" s="17">
        <v>132184</v>
      </c>
      <c r="O49" s="17">
        <v>41594.17</v>
      </c>
      <c r="P49" s="17">
        <v>4494.7299999999996</v>
      </c>
      <c r="Q49" s="54">
        <v>21633.48</v>
      </c>
    </row>
    <row r="50" spans="2:21" x14ac:dyDescent="0.25">
      <c r="B50" s="2" t="s">
        <v>9</v>
      </c>
      <c r="C50" s="19"/>
      <c r="D50" s="19"/>
      <c r="E50" s="19">
        <v>6</v>
      </c>
      <c r="F50" s="19">
        <v>26</v>
      </c>
      <c r="G50" s="19">
        <v>6</v>
      </c>
      <c r="H50" s="19"/>
      <c r="I50" s="19">
        <v>20</v>
      </c>
      <c r="J50" s="31"/>
      <c r="K50" s="17">
        <v>120</v>
      </c>
      <c r="L50" s="17"/>
      <c r="M50" s="17">
        <v>40</v>
      </c>
      <c r="N50" s="17">
        <v>40</v>
      </c>
      <c r="O50" s="17"/>
      <c r="P50" s="17"/>
      <c r="Q50" s="54">
        <v>6.25</v>
      </c>
    </row>
    <row r="51" spans="2:21" x14ac:dyDescent="0.25">
      <c r="B51" s="2" t="s">
        <v>16</v>
      </c>
      <c r="C51" s="19">
        <v>6.4500000000000011</v>
      </c>
      <c r="D51" s="19">
        <v>6.8</v>
      </c>
      <c r="E51" s="19">
        <v>5.73</v>
      </c>
      <c r="F51" s="19">
        <v>1.944</v>
      </c>
      <c r="G51" s="19">
        <v>0.98</v>
      </c>
      <c r="H51" s="19">
        <v>6.36</v>
      </c>
      <c r="I51" s="19">
        <v>2.0099999999999998</v>
      </c>
      <c r="J51" s="31">
        <v>21.8</v>
      </c>
      <c r="K51" s="17">
        <v>11.56</v>
      </c>
      <c r="L51" s="17">
        <v>8.6300000000000008</v>
      </c>
      <c r="M51" s="17">
        <v>9.57</v>
      </c>
      <c r="N51" s="17">
        <v>11.882999999999999</v>
      </c>
      <c r="O51" s="17">
        <v>20.59</v>
      </c>
      <c r="P51" s="17"/>
      <c r="Q51" s="54"/>
    </row>
    <row r="52" spans="2:21" x14ac:dyDescent="0.25">
      <c r="B52" s="2" t="s">
        <v>19</v>
      </c>
      <c r="C52" s="19"/>
      <c r="D52" s="19"/>
      <c r="E52" s="19">
        <v>31602.97</v>
      </c>
      <c r="F52" s="19"/>
      <c r="G52" s="19"/>
      <c r="H52" s="19"/>
      <c r="I52" s="19"/>
      <c r="J52" s="31"/>
      <c r="K52" s="19"/>
      <c r="L52" s="19"/>
      <c r="M52" s="19"/>
      <c r="N52" s="19"/>
      <c r="O52" s="19"/>
      <c r="P52" s="19">
        <v>31344</v>
      </c>
      <c r="Q52" s="55"/>
    </row>
    <row r="53" spans="2:21" ht="15.75" thickBot="1" x14ac:dyDescent="0.3">
      <c r="B53" s="3" t="s">
        <v>3</v>
      </c>
      <c r="C53" s="32">
        <v>7691778.7599999988</v>
      </c>
      <c r="D53" s="32">
        <v>5297178.3999999994</v>
      </c>
      <c r="E53" s="32">
        <v>4734504.9499999993</v>
      </c>
      <c r="F53" s="32">
        <v>2367605.7459999998</v>
      </c>
      <c r="G53" s="32">
        <v>3704759.7539999997</v>
      </c>
      <c r="H53" s="32">
        <v>2541507.83</v>
      </c>
      <c r="I53" s="32">
        <v>2229476.1639999999</v>
      </c>
      <c r="J53" s="36">
        <v>5512344.3299999991</v>
      </c>
      <c r="K53" s="33">
        <v>2086102.6999999997</v>
      </c>
      <c r="L53" s="33">
        <v>4640157.7549999999</v>
      </c>
      <c r="M53" s="33">
        <v>2118740.1140000001</v>
      </c>
      <c r="N53" s="33">
        <v>2671812.2710000002</v>
      </c>
      <c r="O53" s="33">
        <v>3300869.2780000004</v>
      </c>
      <c r="P53" s="33">
        <v>2066146.0540000002</v>
      </c>
      <c r="Q53" s="59">
        <v>446057.44999999995</v>
      </c>
      <c r="U53" t="s">
        <v>23</v>
      </c>
    </row>
    <row r="54" spans="2:21" ht="15.75" thickBot="1" x14ac:dyDescent="0.3">
      <c r="B54" s="6" t="s">
        <v>25</v>
      </c>
      <c r="C54" s="7">
        <v>0.4</v>
      </c>
      <c r="D54" s="8">
        <v>0.7</v>
      </c>
      <c r="E54" s="7"/>
      <c r="F54" s="8">
        <v>0.76600000000000001</v>
      </c>
      <c r="G54" s="7">
        <v>1.095</v>
      </c>
      <c r="H54" s="7">
        <v>0.46600000000000003</v>
      </c>
      <c r="I54" s="7">
        <v>0.26600000000000001</v>
      </c>
      <c r="J54" s="7">
        <f>SUM(J55)</f>
        <v>0.3</v>
      </c>
      <c r="K54" s="27">
        <f>SUM(K55)</f>
        <v>0.30299999999999999</v>
      </c>
      <c r="L54" s="7">
        <f>SUM(L55)</f>
        <v>0.39200000000000002</v>
      </c>
      <c r="M54" s="7">
        <f>SUM(M55)</f>
        <v>0</v>
      </c>
      <c r="N54" s="7"/>
      <c r="O54" s="7">
        <f>SUM(O55)</f>
        <v>0</v>
      </c>
      <c r="P54" s="7">
        <f>SUM(P55)</f>
        <v>0</v>
      </c>
      <c r="Q54" s="7">
        <f>SUM(Q55)</f>
        <v>0</v>
      </c>
    </row>
    <row r="55" spans="2:21" ht="15.75" thickBot="1" x14ac:dyDescent="0.3">
      <c r="B55" s="12" t="s">
        <v>3</v>
      </c>
      <c r="C55" s="35">
        <v>0.4</v>
      </c>
      <c r="D55" s="35">
        <v>0.7</v>
      </c>
      <c r="E55" s="35"/>
      <c r="F55" s="35">
        <v>0.76600000000000001</v>
      </c>
      <c r="G55" s="35">
        <v>1.095</v>
      </c>
      <c r="H55" s="35">
        <v>0.46600000000000003</v>
      </c>
      <c r="I55" s="35">
        <v>0.26600000000000001</v>
      </c>
      <c r="J55" s="35">
        <v>0.3</v>
      </c>
      <c r="K55" s="37">
        <v>0.30299999999999999</v>
      </c>
      <c r="L55" s="37">
        <v>0.39200000000000002</v>
      </c>
      <c r="M55" s="37"/>
      <c r="N55" s="37"/>
      <c r="O55" s="37"/>
      <c r="P55" s="37"/>
      <c r="Q55" s="60">
        <v>0</v>
      </c>
    </row>
    <row r="56" spans="2:21" ht="15.75" thickBot="1" x14ac:dyDescent="0.3">
      <c r="B56" s="6" t="s">
        <v>26</v>
      </c>
      <c r="C56" s="7"/>
      <c r="D56" s="8">
        <v>700</v>
      </c>
      <c r="E56" s="7">
        <v>0.48199999999999998</v>
      </c>
      <c r="F56" s="8">
        <v>178.2</v>
      </c>
      <c r="G56" s="7"/>
      <c r="H56" s="7"/>
      <c r="I56" s="7"/>
      <c r="J56" s="7"/>
      <c r="K56" s="27">
        <f>SUM(K57)</f>
        <v>0</v>
      </c>
      <c r="L56" s="7">
        <f>SUM(L57)</f>
        <v>0</v>
      </c>
      <c r="M56" s="7">
        <f>SUM(M57)</f>
        <v>0</v>
      </c>
      <c r="N56" s="7"/>
      <c r="O56" s="7">
        <f>SUM(O57)</f>
        <v>0</v>
      </c>
      <c r="P56" s="7">
        <f>SUM(P57)</f>
        <v>0</v>
      </c>
      <c r="Q56" s="7">
        <f>SUM(Q57)</f>
        <v>0</v>
      </c>
    </row>
    <row r="57" spans="2:21" ht="15.75" thickBot="1" x14ac:dyDescent="0.3">
      <c r="B57" s="9" t="s">
        <v>3</v>
      </c>
      <c r="C57" s="35"/>
      <c r="D57" s="35">
        <v>700</v>
      </c>
      <c r="E57" s="35">
        <v>0.48199999999999998</v>
      </c>
      <c r="F57" s="35">
        <v>178.2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61"/>
    </row>
    <row r="58" spans="2:21" ht="15.75" thickBot="1" x14ac:dyDescent="0.3">
      <c r="B58" s="18" t="s">
        <v>27</v>
      </c>
      <c r="C58" s="7"/>
      <c r="D58" s="8"/>
      <c r="E58" s="7"/>
      <c r="F58" s="8"/>
      <c r="G58" s="7"/>
      <c r="H58" s="7"/>
      <c r="I58" s="7">
        <v>10.6</v>
      </c>
      <c r="J58" s="7"/>
      <c r="K58" s="27">
        <f t="shared" ref="K58:P58" si="6">SUM(K59:K60)</f>
        <v>16.600000000000001</v>
      </c>
      <c r="L58" s="7">
        <f t="shared" si="6"/>
        <v>2.52</v>
      </c>
      <c r="M58" s="7">
        <f t="shared" si="6"/>
        <v>27.92</v>
      </c>
      <c r="N58" s="7">
        <f t="shared" si="6"/>
        <v>85.25</v>
      </c>
      <c r="O58" s="7">
        <f t="shared" si="6"/>
        <v>35.369999999999997</v>
      </c>
      <c r="P58" s="7">
        <f t="shared" si="6"/>
        <v>91</v>
      </c>
      <c r="Q58" s="7">
        <f>SUM(Q59:Q61)</f>
        <v>712</v>
      </c>
    </row>
    <row r="59" spans="2:21" x14ac:dyDescent="0.25">
      <c r="B59" s="29" t="s">
        <v>8</v>
      </c>
      <c r="C59" s="21"/>
      <c r="D59" s="21"/>
      <c r="E59" s="21"/>
      <c r="F59" s="21"/>
      <c r="G59" s="21"/>
      <c r="H59" s="21"/>
      <c r="I59" s="21">
        <v>10.6</v>
      </c>
      <c r="J59" s="21"/>
      <c r="K59" s="21"/>
      <c r="L59" s="21">
        <v>2.52</v>
      </c>
      <c r="M59" s="17">
        <v>27.92</v>
      </c>
      <c r="N59" s="17">
        <v>66.25</v>
      </c>
      <c r="O59" s="21">
        <v>35.369999999999997</v>
      </c>
      <c r="P59" s="21"/>
      <c r="Q59" s="63"/>
    </row>
    <row r="60" spans="2:21" x14ac:dyDescent="0.25">
      <c r="B60" s="62" t="s">
        <v>22</v>
      </c>
      <c r="C60" s="19"/>
      <c r="D60" s="19"/>
      <c r="E60" s="19"/>
      <c r="F60" s="19"/>
      <c r="G60" s="19"/>
      <c r="H60" s="19"/>
      <c r="I60" s="19"/>
      <c r="J60" s="19"/>
      <c r="K60" s="17">
        <v>16.600000000000001</v>
      </c>
      <c r="L60" s="17"/>
      <c r="M60" s="17"/>
      <c r="N60" s="17">
        <v>19</v>
      </c>
      <c r="O60" s="17"/>
      <c r="P60" s="17">
        <v>91</v>
      </c>
      <c r="Q60" s="64">
        <v>707</v>
      </c>
    </row>
    <row r="61" spans="2:21" ht="15.75" thickBot="1" x14ac:dyDescent="0.3">
      <c r="B61" s="58" t="s">
        <v>3</v>
      </c>
      <c r="C61" s="32">
        <v>7691778.7599999988</v>
      </c>
      <c r="D61" s="32">
        <v>5297178.3999999994</v>
      </c>
      <c r="E61" s="32">
        <v>4734504.9499999993</v>
      </c>
      <c r="F61" s="32">
        <v>2367605.7459999998</v>
      </c>
      <c r="G61" s="32">
        <v>3704759.7539999997</v>
      </c>
      <c r="H61" s="32">
        <v>2541507.83</v>
      </c>
      <c r="I61" s="32">
        <v>2229476.1639999999</v>
      </c>
      <c r="J61" s="32">
        <v>5512344.3299999991</v>
      </c>
      <c r="K61" s="33">
        <v>2086102.6999999997</v>
      </c>
      <c r="L61" s="33">
        <v>4640157.7549999999</v>
      </c>
      <c r="M61" s="33">
        <v>2118740.1140000001</v>
      </c>
      <c r="N61" s="33">
        <v>2671812.2710000002</v>
      </c>
      <c r="O61" s="33">
        <v>3300869.2780000004</v>
      </c>
      <c r="P61" s="33"/>
      <c r="Q61" s="65">
        <v>5</v>
      </c>
    </row>
    <row r="62" spans="2:21" ht="15.75" thickBot="1" x14ac:dyDescent="0.3">
      <c r="B62" s="6" t="s">
        <v>32</v>
      </c>
      <c r="C62" s="7"/>
      <c r="D62" s="8"/>
      <c r="E62" s="7"/>
      <c r="F62" s="8"/>
      <c r="G62" s="7"/>
      <c r="H62" s="7"/>
      <c r="I62" s="7">
        <v>10.6</v>
      </c>
      <c r="J62" s="7"/>
      <c r="K62" s="27">
        <f>SUM(K63:K66)</f>
        <v>42892214.513999999</v>
      </c>
      <c r="L62" s="7">
        <f>SUM(L63:L66)</f>
        <v>49470881.850799993</v>
      </c>
      <c r="M62" s="7">
        <f>SUM(M63:M66)</f>
        <v>37613391.271459997</v>
      </c>
      <c r="N62" s="7">
        <f>SUM(N63:N66)</f>
        <v>37691274.772</v>
      </c>
      <c r="O62" s="7">
        <f>SUM(O63)</f>
        <v>0</v>
      </c>
      <c r="P62" s="7">
        <f>SUM(P63)</f>
        <v>41072.699999999997</v>
      </c>
      <c r="Q62" s="7">
        <f>SUM(Q63)</f>
        <v>0</v>
      </c>
    </row>
    <row r="63" spans="2:21" ht="15.75" thickBot="1" x14ac:dyDescent="0.3">
      <c r="B63" s="29" t="s">
        <v>19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17"/>
      <c r="N63" s="17"/>
      <c r="O63" s="21"/>
      <c r="P63" s="21">
        <v>41072.699999999997</v>
      </c>
      <c r="Q63" s="54">
        <v>0</v>
      </c>
    </row>
    <row r="64" spans="2:21" ht="15.75" thickBot="1" x14ac:dyDescent="0.3">
      <c r="B64" s="18" t="s">
        <v>35</v>
      </c>
      <c r="C64" s="7"/>
      <c r="D64" s="8"/>
      <c r="E64" s="7"/>
      <c r="F64" s="8"/>
      <c r="G64" s="7"/>
      <c r="H64" s="7"/>
      <c r="I64" s="7">
        <v>10.6</v>
      </c>
      <c r="J64" s="7"/>
      <c r="K64" s="27">
        <f>SUM(K65:K68)</f>
        <v>21446107.256999999</v>
      </c>
      <c r="L64" s="7">
        <f>SUM(L65:L68)</f>
        <v>24735440.925399996</v>
      </c>
      <c r="M64" s="7">
        <f>SUM(M65:M68)</f>
        <v>18806695.635729998</v>
      </c>
      <c r="N64" s="7">
        <f>SUM(N65:N68)</f>
        <v>18845637.386</v>
      </c>
      <c r="O64" s="7">
        <f>SUM(O65)</f>
        <v>0</v>
      </c>
      <c r="P64" s="7">
        <f>SUM(P65)</f>
        <v>41072.699999999997</v>
      </c>
      <c r="Q64" s="7">
        <f>SUM(Q65)</f>
        <v>51.6</v>
      </c>
    </row>
    <row r="65" spans="2:17" ht="15.75" thickBot="1" x14ac:dyDescent="0.3">
      <c r="B65" s="29" t="s">
        <v>22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17"/>
      <c r="N65" s="17"/>
      <c r="O65" s="21"/>
      <c r="P65" s="21">
        <v>41072.699999999997</v>
      </c>
      <c r="Q65" s="54">
        <v>51.6</v>
      </c>
    </row>
    <row r="66" spans="2:17" ht="15.75" thickBot="1" x14ac:dyDescent="0.3">
      <c r="B66" s="4" t="s">
        <v>28</v>
      </c>
      <c r="C66" s="28">
        <v>29608898.719999976</v>
      </c>
      <c r="D66" s="34">
        <v>62126193.600000001</v>
      </c>
      <c r="E66" s="28">
        <v>85056690.362000003</v>
      </c>
      <c r="F66" s="34">
        <v>48269190.535000011</v>
      </c>
      <c r="G66" s="28">
        <v>59924272.297999993</v>
      </c>
      <c r="H66" s="28">
        <f>SUM(H54,H45,H34,H13)</f>
        <v>19939584.038500004</v>
      </c>
      <c r="I66" s="28">
        <f>SUM(I54,I45,I34,I13,I58)</f>
        <v>19762965.879999999</v>
      </c>
      <c r="J66" s="28">
        <f>SUM(J54,J45,J34,J13,J56,J58,J11)</f>
        <v>36082621.669</v>
      </c>
      <c r="K66" s="28">
        <f>SUM(K58,K56,K54,K45,K34,K13)</f>
        <v>21446107.256999999</v>
      </c>
      <c r="L66" s="28">
        <f>SUM(L58,L56,L54,L45,L34,L13)</f>
        <v>24735440.925399996</v>
      </c>
      <c r="M66" s="28">
        <f>SUM(M58,M56,M54,M45,M34,M13)</f>
        <v>18806695.635729998</v>
      </c>
      <c r="N66" s="28">
        <f>SUM(N58,N56,N54,N45,N34,N13,N11)</f>
        <v>18845637.386</v>
      </c>
      <c r="O66" s="28">
        <f>SUM(O58,O56,O54,O45,O34,O13)</f>
        <v>21577859.977400001</v>
      </c>
      <c r="P66" s="28">
        <f>SUM(P58,P56,P54,P45,P34,P13,P62)</f>
        <v>18565471.370463327</v>
      </c>
      <c r="Q66" s="28">
        <f>SUM(Q11,Q13,Q34,Q45,Q54,Q56,Q58,Q62,Q64)</f>
        <v>11640947.802999999</v>
      </c>
    </row>
  </sheetData>
  <mergeCells count="2">
    <mergeCell ref="B9:B10"/>
    <mergeCell ref="C9:Q9"/>
  </mergeCells>
  <conditionalFormatting sqref="J20:J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{FBE1BDF9-9AC2-47DC-80CA-AD3098251230}</x14:id>
        </ext>
      </extLst>
    </cfRule>
  </conditionalFormatting>
  <pageMargins left="0.7" right="0.7" top="0.75" bottom="0.75" header="0.3" footer="0.3"/>
  <pageSetup orientation="portrait" r:id="rId1"/>
  <ignoredErrors>
    <ignoredError sqref="N66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E1BDF9-9AC2-47DC-80CA-AD3098251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J20:J22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76e7c847851c23d8caa83e586c4917d6">
  <xsd:schema xmlns:xsd="http://www.w3.org/2001/XMLSchema" xmlns:xs="http://www.w3.org/2001/XMLSchema" xmlns:p="http://schemas.microsoft.com/office/2006/metadata/properties" xmlns:ns3="2f64ef51-88bf-44d5-88cc-59e17161f802" xmlns:ns4="49ce5481-985f-4f5a-9d50-023785485f09" targetNamespace="http://schemas.microsoft.com/office/2006/metadata/properties" ma:root="true" ma:fieldsID="d1c4b98caa6532526b6243a448bedda8" ns3:_="" ns4:_="">
    <xsd:import namespace="2f64ef51-88bf-44d5-88cc-59e17161f802"/>
    <xsd:import namespace="49ce5481-985f-4f5a-9d50-023785485f0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C0D0D02-6221-4959-81F4-AA6B78531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4ef51-88bf-44d5-88cc-59e17161f802"/>
    <ds:schemaRef ds:uri="49ce5481-985f-4f5a-9d50-023785485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434DA-FC61-4494-8CD9-AD66D2CB42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6CFAE-7EC0-4EED-8CD7-A97F66214086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49ce5481-985f-4f5a-9d50-023785485f09"/>
    <ds:schemaRef ds:uri="http://www.w3.org/XML/1998/namespace"/>
    <ds:schemaRef ds:uri="2f64ef51-88bf-44d5-88cc-59e17161f802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Gonzalo Gabriel Pardo Hernandez</dc:creator>
  <cp:keywords/>
  <dc:description/>
  <cp:lastModifiedBy>Manuel Jesús Navarrete Fernández</cp:lastModifiedBy>
  <cp:revision/>
  <dcterms:created xsi:type="dcterms:W3CDTF">2016-01-29T18:20:55Z</dcterms:created>
  <dcterms:modified xsi:type="dcterms:W3CDTF">2026-02-26T15:30:32Z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